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P_Interne\2_PUBLICATIONS SEP\Séries chrono effectifs\"/>
    </mc:Choice>
  </mc:AlternateContent>
  <bookViews>
    <workbookView xWindow="2175" yWindow="0" windowWidth="28800" windowHeight="12000"/>
  </bookViews>
  <sheets>
    <sheet name="Chrono 2nd degré" sheetId="1" r:id="rId1"/>
    <sheet name="Chrono 2nd degré_bis" sheetId="2" state="hidden" r:id="rId2"/>
  </sheets>
  <definedNames>
    <definedName name="_xlnm._FilterDatabase" localSheetId="0" hidden="1">'Chrono 2nd degré'!$A$3:$AI$26</definedName>
    <definedName name="Div_ADAPT" localSheetId="1">#REF!,#REF!,#REF!,#REF!,#REF!,#REF!,#REF!,#REF!,#REF!,#REF!,#REF!,#REF!,#REF!,#REF!,#REF!,#REF!,#REF!,#REF!,#REF!,#REF!,#REF!,#REF!,#REF!,#REF!,#REF!,#REF!,#REF!,#REF!,#REF!,#REF!,#REF!,#REF!</definedName>
    <definedName name="Div_ADAPT">#REF!,#REF!,#REF!,#REF!,#REF!,#REF!,#REF!,#REF!,#REF!,#REF!,#REF!,#REF!,#REF!,#REF!,#REF!,#REF!,#REF!,#REF!,#REF!,#REF!,#REF!,#REF!,#REF!,#REF!,#REF!,#REF!,#REF!,#REF!,#REF!,#REF!,#REF!,#REF!</definedName>
    <definedName name="Div_CE1" localSheetId="1">#REF!,#REF!,#REF!,#REF!,#REF!,#REF!,#REF!,#REF!,#REF!,#REF!,#REF!,#REF!,#REF!,#REF!,#REF!,#REF!,#REF!,#REF!,#REF!,#REF!,#REF!,#REF!,#REF!,#REF!,#REF!,#REF!,#REF!,#REF!,#REF!,#REF!,#REF!,#REF!</definedName>
    <definedName name="Div_CE1">#REF!,#REF!,#REF!,#REF!,#REF!,#REF!,#REF!,#REF!,#REF!,#REF!,#REF!,#REF!,#REF!,#REF!,#REF!,#REF!,#REF!,#REF!,#REF!,#REF!,#REF!,#REF!,#REF!,#REF!,#REF!,#REF!,#REF!,#REF!,#REF!,#REF!,#REF!,#REF!</definedName>
    <definedName name="Div_CE2" localSheetId="1">#REF!,#REF!,#REF!,#REF!,#REF!,#REF!,#REF!,#REF!,#REF!,#REF!,#REF!,#REF!,#REF!,#REF!,#REF!,#REF!,#REF!,#REF!,#REF!,#REF!,#REF!,#REF!,#REF!,#REF!,#REF!,#REF!,#REF!,#REF!,#REF!,#REF!,#REF!,#REF!</definedName>
    <definedName name="Div_CE2">#REF!,#REF!,#REF!,#REF!,#REF!,#REF!,#REF!,#REF!,#REF!,#REF!,#REF!,#REF!,#REF!,#REF!,#REF!,#REF!,#REF!,#REF!,#REF!,#REF!,#REF!,#REF!,#REF!,#REF!,#REF!,#REF!,#REF!,#REF!,#REF!,#REF!,#REF!,#REF!</definedName>
    <definedName name="Div_CM1" localSheetId="1">#REF!,#REF!,#REF!,#REF!,#REF!,#REF!,#REF!,#REF!,#REF!,#REF!,#REF!,#REF!,#REF!,#REF!,#REF!,#REF!,#REF!,#REF!,#REF!,#REF!,#REF!,#REF!,#REF!,#REF!,#REF!,#REF!,#REF!,#REF!,#REF!,#REF!,#REF!,#REF!</definedName>
    <definedName name="Div_CM1">#REF!,#REF!,#REF!,#REF!,#REF!,#REF!,#REF!,#REF!,#REF!,#REF!,#REF!,#REF!,#REF!,#REF!,#REF!,#REF!,#REF!,#REF!,#REF!,#REF!,#REF!,#REF!,#REF!,#REF!,#REF!,#REF!,#REF!,#REF!,#REF!,#REF!,#REF!,#REF!</definedName>
    <definedName name="Div_CM2" localSheetId="1">#REF!,#REF!,#REF!,#REF!,#REF!,#REF!,#REF!,#REF!,#REF!,#REF!,#REF!,#REF!,#REF!,#REF!,#REF!,#REF!,#REF!,#REF!,#REF!,#REF!,#REF!,#REF!,#REF!,#REF!,#REF!,#REF!,#REF!,#REF!,#REF!,#REF!,#REF!,#REF!</definedName>
    <definedName name="Div_CM2">#REF!,#REF!,#REF!,#REF!,#REF!,#REF!,#REF!,#REF!,#REF!,#REF!,#REF!,#REF!,#REF!,#REF!,#REF!,#REF!,#REF!,#REF!,#REF!,#REF!,#REF!,#REF!,#REF!,#REF!,#REF!,#REF!,#REF!,#REF!,#REF!,#REF!,#REF!,#REF!</definedName>
    <definedName name="Div_CP" localSheetId="1">#REF!,#REF!,#REF!,#REF!,#REF!,#REF!,#REF!,#REF!,#REF!,#REF!,#REF!,#REF!,#REF!,#REF!,#REF!,#REF!,#REF!,#REF!,#REF!,#REF!,#REF!,#REF!,#REF!,#REF!,#REF!,#REF!,#REF!,#REF!,#REF!,#REF!,#REF!,#REF!</definedName>
    <definedName name="Div_CP">#REF!,#REF!,#REF!,#REF!,#REF!,#REF!,#REF!,#REF!,#REF!,#REF!,#REF!,#REF!,#REF!,#REF!,#REF!,#REF!,#REF!,#REF!,#REF!,#REF!,#REF!,#REF!,#REF!,#REF!,#REF!,#REF!,#REF!,#REF!,#REF!,#REF!,#REF!,#REF!</definedName>
    <definedName name="Div_ES" localSheetId="1">#REF!,#REF!,#REF!,#REF!,#REF!,#REF!,#REF!,#REF!,#REF!,#REF!,#REF!,#REF!,#REF!,#REF!,#REF!,#REF!,#REF!,#REF!,#REF!,#REF!,#REF!,#REF!,#REF!,#REF!,#REF!,#REF!,#REF!,#REF!,#REF!,#REF!,#REF!,#REF!</definedName>
    <definedName name="Div_ES">#REF!,#REF!,#REF!,#REF!,#REF!,#REF!,#REF!,#REF!,#REF!,#REF!,#REF!,#REF!,#REF!,#REF!,#REF!,#REF!,#REF!,#REF!,#REF!,#REF!,#REF!,#REF!,#REF!,#REF!,#REF!,#REF!,#REF!,#REF!,#REF!,#REF!,#REF!,#REF!</definedName>
    <definedName name="Div_SG" localSheetId="1">#REF!,#REF!,#REF!,#REF!,#REF!,#REF!,#REF!,#REF!,#REF!,#REF!,#REF!,#REF!,#REF!,#REF!,#REF!,#REF!,#REF!,#REF!,#REF!,#REF!,#REF!,#REF!,#REF!,#REF!,#REF!,#REF!,#REF!,#REF!,#REF!,#REF!,#REF!,#REF!</definedName>
    <definedName name="Div_SG">#REF!,#REF!,#REF!,#REF!,#REF!,#REF!,#REF!,#REF!,#REF!,#REF!,#REF!,#REF!,#REF!,#REF!,#REF!,#REF!,#REF!,#REF!,#REF!,#REF!,#REF!,#REF!,#REF!,#REF!,#REF!,#REF!,#REF!,#REF!,#REF!,#REF!,#REF!,#REF!</definedName>
    <definedName name="Div_SM" localSheetId="1">#REF!,#REF!,#REF!,#REF!,#REF!,#REF!,#REF!,#REF!,#REF!,#REF!,#REF!,#REF!,#REF!,#REF!,#REF!,#REF!,#REF!,#REF!,#REF!,#REF!,#REF!,#REF!,#REF!,#REF!,#REF!,#REF!,#REF!,#REF!,#REF!,#REF!,#REF!,#REF!</definedName>
    <definedName name="Div_SM">#REF!,#REF!,#REF!,#REF!,#REF!,#REF!,#REF!,#REF!,#REF!,#REF!,#REF!,#REF!,#REF!,#REF!,#REF!,#REF!,#REF!,#REF!,#REF!,#REF!,#REF!,#REF!,#REF!,#REF!,#REF!,#REF!,#REF!,#REF!,#REF!,#REF!,#REF!,#REF!</definedName>
    <definedName name="Div_SP" localSheetId="1">#REF!,#REF!,#REF!,#REF!,#REF!,#REF!,#REF!,#REF!,#REF!,#REF!,#REF!,#REF!,#REF!,#REF!,#REF!,#REF!,#REF!,#REF!,#REF!,#REF!,#REF!,#REF!,#REF!,#REF!,#REF!,#REF!,#REF!,#REF!,#REF!,#REF!,#REF!,#REF!</definedName>
    <definedName name="Div_SP">#REF!,#REF!,#REF!,#REF!,#REF!,#REF!,#REF!,#REF!,#REF!,#REF!,#REF!,#REF!,#REF!,#REF!,#REF!,#REF!,#REF!,#REF!,#REF!,#REF!,#REF!,#REF!,#REF!,#REF!,#REF!,#REF!,#REF!,#REF!,#REF!,#REF!,#REF!,#REF!</definedName>
    <definedName name="Eff_CE1" localSheetId="1">#REF!,#REF!,#REF!,#REF!,#REF!,#REF!,#REF!,#REF!,#REF!,#REF!,#REF!,#REF!,#REF!,#REF!,#REF!,#REF!,#REF!,#REF!,#REF!,#REF!,#REF!,#REF!,#REF!,#REF!,#REF!,#REF!,#REF!,#REF!,#REF!,#REF!,#REF!,#REF!</definedName>
    <definedName name="Eff_CE1">#REF!,#REF!,#REF!,#REF!,#REF!,#REF!,#REF!,#REF!,#REF!,#REF!,#REF!,#REF!,#REF!,#REF!,#REF!,#REF!,#REF!,#REF!,#REF!,#REF!,#REF!,#REF!,#REF!,#REF!,#REF!,#REF!,#REF!,#REF!,#REF!,#REF!,#REF!,#REF!</definedName>
    <definedName name="Eff_CE2" localSheetId="1">#REF!,#REF!,#REF!,#REF!,#REF!,#REF!,#REF!,#REF!,#REF!,#REF!,#REF!,#REF!,#REF!,#REF!,#REF!,#REF!,#REF!,#REF!,#REF!,#REF!,#REF!,#REF!,#REF!,#REF!,#REF!,#REF!,#REF!,#REF!,#REF!,#REF!,#REF!,#REF!</definedName>
    <definedName name="Eff_CE2">#REF!,#REF!,#REF!,#REF!,#REF!,#REF!,#REF!,#REF!,#REF!,#REF!,#REF!,#REF!,#REF!,#REF!,#REF!,#REF!,#REF!,#REF!,#REF!,#REF!,#REF!,#REF!,#REF!,#REF!,#REF!,#REF!,#REF!,#REF!,#REF!,#REF!,#REF!,#REF!</definedName>
    <definedName name="Eff_CM1" localSheetId="1">#REF!,#REF!,#REF!,#REF!,#REF!,#REF!,#REF!,#REF!,#REF!,#REF!,#REF!,#REF!,#REF!,#REF!,#REF!,#REF!,#REF!,#REF!,#REF!,#REF!,#REF!,#REF!,#REF!,#REF!,#REF!,#REF!,#REF!,#REF!,#REF!,#REF!,#REF!,#REF!</definedName>
    <definedName name="Eff_CM1">#REF!,#REF!,#REF!,#REF!,#REF!,#REF!,#REF!,#REF!,#REF!,#REF!,#REF!,#REF!,#REF!,#REF!,#REF!,#REF!,#REF!,#REF!,#REF!,#REF!,#REF!,#REF!,#REF!,#REF!,#REF!,#REF!,#REF!,#REF!,#REF!,#REF!,#REF!,#REF!</definedName>
    <definedName name="Eff_CM2" localSheetId="1">#REF!,#REF!,#REF!,#REF!,#REF!,#REF!,#REF!,#REF!,#REF!,#REF!,#REF!,#REF!,#REF!,#REF!,#REF!,#REF!,#REF!,#REF!,#REF!,#REF!,#REF!,#REF!,#REF!,#REF!,#REF!,#REF!,#REF!,#REF!,#REF!,#REF!,#REF!,#REF!</definedName>
    <definedName name="Eff_CM2">#REF!,#REF!,#REF!,#REF!,#REF!,#REF!,#REF!,#REF!,#REF!,#REF!,#REF!,#REF!,#REF!,#REF!,#REF!,#REF!,#REF!,#REF!,#REF!,#REF!,#REF!,#REF!,#REF!,#REF!,#REF!,#REF!,#REF!,#REF!,#REF!,#REF!,#REF!,#REF!</definedName>
    <definedName name="Eff_CP" localSheetId="1">#REF!,#REF!,#REF!,#REF!,#REF!,#REF!,#REF!,#REF!,#REF!,#REF!,#REF!,#REF!,#REF!,#REF!,#REF!,#REF!,#REF!,#REF!,#REF!,#REF!,#REF!,#REF!,#REF!,#REF!,#REF!,#REF!,#REF!,#REF!,#REF!,#REF!,#REF!,#REF!</definedName>
    <definedName name="Eff_CP">#REF!,#REF!,#REF!,#REF!,#REF!,#REF!,#REF!,#REF!,#REF!,#REF!,#REF!,#REF!,#REF!,#REF!,#REF!,#REF!,#REF!,#REF!,#REF!,#REF!,#REF!,#REF!,#REF!,#REF!,#REF!,#REF!,#REF!,#REF!,#REF!,#REF!,#REF!,#REF!</definedName>
    <definedName name="Eff_ES" localSheetId="1">#REF!,#REF!,#REF!,#REF!,#REF!,#REF!,#REF!,#REF!,#REF!,#REF!,#REF!,#REF!,#REF!,#REF!,#REF!,#REF!,#REF!,#REF!,#REF!,#REF!,#REF!,#REF!,#REF!,#REF!,#REF!,#REF!,#REF!,#REF!,#REF!,#REF!,#REF!,#REF!</definedName>
    <definedName name="Eff_ES">#REF!,#REF!,#REF!,#REF!,#REF!,#REF!,#REF!,#REF!,#REF!,#REF!,#REF!,#REF!,#REF!,#REF!,#REF!,#REF!,#REF!,#REF!,#REF!,#REF!,#REF!,#REF!,#REF!,#REF!,#REF!,#REF!,#REF!,#REF!,#REF!,#REF!,#REF!,#REF!</definedName>
    <definedName name="Eff_SG" localSheetId="1">#REF!,#REF!,#REF!,#REF!,#REF!,#REF!,#REF!,#REF!,#REF!,#REF!,#REF!,#REF!,#REF!,#REF!,#REF!,#REF!,#REF!,#REF!,#REF!,#REF!,#REF!,#REF!,#REF!,#REF!,#REF!,#REF!,#REF!,#REF!,#REF!,#REF!,#REF!,#REF!</definedName>
    <definedName name="Eff_SG">#REF!,#REF!,#REF!,#REF!,#REF!,#REF!,#REF!,#REF!,#REF!,#REF!,#REF!,#REF!,#REF!,#REF!,#REF!,#REF!,#REF!,#REF!,#REF!,#REF!,#REF!,#REF!,#REF!,#REF!,#REF!,#REF!,#REF!,#REF!,#REF!,#REF!,#REF!,#REF!</definedName>
    <definedName name="Eff_SM" localSheetId="1">#REF!,#REF!,#REF!,#REF!,#REF!,#REF!,#REF!,#REF!,#REF!,#REF!,#REF!,#REF!,#REF!,#REF!,#REF!,#REF!,#REF!,#REF!,#REF!,#REF!,#REF!,#REF!,#REF!,#REF!,#REF!,#REF!,#REF!,#REF!,#REF!,#REF!,#REF!,#REF!</definedName>
    <definedName name="Eff_SM">#REF!,#REF!,#REF!,#REF!,#REF!,#REF!,#REF!,#REF!,#REF!,#REF!,#REF!,#REF!,#REF!,#REF!,#REF!,#REF!,#REF!,#REF!,#REF!,#REF!,#REF!,#REF!,#REF!,#REF!,#REF!,#REF!,#REF!,#REF!,#REF!,#REF!,#REF!,#REF!</definedName>
    <definedName name="Eff_SP" localSheetId="1">#REF!,#REF!,#REF!,#REF!,#REF!,#REF!,#REF!,#REF!,#REF!,#REF!,#REF!,#REF!,#REF!,#REF!,#REF!,#REF!,#REF!,#REF!,#REF!,#REF!,#REF!,#REF!,#REF!,#REF!,#REF!,#REF!,#REF!,#REF!,#REF!,#REF!,#REF!,#REF!</definedName>
    <definedName name="Eff_SP">#REF!,#REF!,#REF!,#REF!,#REF!,#REF!,#REF!,#REF!,#REF!,#REF!,#REF!,#REF!,#REF!,#REF!,#REF!,#REF!,#REF!,#REF!,#REF!,#REF!,#REF!,#REF!,#REF!,#REF!,#REF!,#REF!,#REF!,#REF!,#REF!,#REF!,#REF!,#REF!</definedName>
    <definedName name="Nom_etab" localSheetId="1">#REF!,#REF!,#REF!,#REF!,#REF!,#REF!,#REF!,#REF!,#REF!,#REF!,#REF!,#REF!,#REF!,#REF!,#REF!,#REF!,#REF!,#REF!,#REF!,#REF!,#REF!,#REF!,#REF!,#REF!,#REF!,#REF!,#REF!,#REF!,#REF!,#REF!,#REF!,#REF!</definedName>
    <definedName name="Nom_etab">#REF!,#REF!,#REF!,#REF!,#REF!,#REF!,#REF!,#REF!,#REF!,#REF!,#REF!,#REF!,#REF!,#REF!,#REF!,#REF!,#REF!,#REF!,#REF!,#REF!,#REF!,#REF!,#REF!,#REF!,#REF!,#REF!,#REF!,#REF!,#REF!,#REF!,#REF!,#REF!</definedName>
    <definedName name="Print_Area" localSheetId="0">'Chrono 2nd degré'!$A$1:$AI$65</definedName>
    <definedName name="Repere_debut" localSheetId="1">#REF!</definedName>
    <definedName name="Repere_debut">#REF!</definedName>
    <definedName name="_xlnm.Print_Area" localSheetId="0">'Chrono 2nd degré'!$A$1:$R$79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7" i="1" l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5" i="1"/>
  <c r="Q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Q70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2" i="1"/>
  <c r="C63" i="1" s="1"/>
  <c r="B62" i="1"/>
  <c r="B63" i="1" s="1"/>
  <c r="AG61" i="1"/>
  <c r="AG63" i="1" s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K48" i="1"/>
  <c r="K49" i="1" s="1"/>
  <c r="G48" i="1"/>
  <c r="G49" i="1" s="1"/>
  <c r="C48" i="1"/>
  <c r="P47" i="1"/>
  <c r="N47" i="1"/>
  <c r="N48" i="1" s="1"/>
  <c r="N49" i="1" s="1"/>
  <c r="M47" i="1"/>
  <c r="M48" i="1" s="1"/>
  <c r="M49" i="1" s="1"/>
  <c r="L47" i="1"/>
  <c r="L48" i="1" s="1"/>
  <c r="L49" i="1" s="1"/>
  <c r="J47" i="1"/>
  <c r="I47" i="1"/>
  <c r="H47" i="1"/>
  <c r="G47" i="1"/>
  <c r="F47" i="1"/>
  <c r="E47" i="1"/>
  <c r="D47" i="1"/>
  <c r="C47" i="1"/>
  <c r="B47" i="1"/>
  <c r="Q46" i="1"/>
  <c r="P46" i="1"/>
  <c r="N46" i="1"/>
  <c r="M46" i="1"/>
  <c r="L46" i="1"/>
  <c r="J46" i="1"/>
  <c r="I46" i="1"/>
  <c r="H46" i="1"/>
  <c r="G46" i="1"/>
  <c r="F46" i="1"/>
  <c r="F48" i="1" s="1"/>
  <c r="F49" i="1" s="1"/>
  <c r="E46" i="1"/>
  <c r="E48" i="1" s="1"/>
  <c r="E49" i="1" s="1"/>
  <c r="D46" i="1"/>
  <c r="D48" i="1" s="1"/>
  <c r="D49" i="1" s="1"/>
  <c r="C46" i="1"/>
  <c r="C49" i="1" s="1"/>
  <c r="B46" i="1"/>
  <c r="Q44" i="1"/>
  <c r="Q43" i="1"/>
  <c r="P43" i="1"/>
  <c r="P44" i="1" s="1"/>
  <c r="N43" i="1"/>
  <c r="N44" i="1" s="1"/>
  <c r="M43" i="1"/>
  <c r="M44" i="1" s="1"/>
  <c r="L43" i="1"/>
  <c r="L44" i="1" s="1"/>
  <c r="K43" i="1"/>
  <c r="K44" i="1" s="1"/>
  <c r="J43" i="1"/>
  <c r="J44" i="1" s="1"/>
  <c r="I43" i="1"/>
  <c r="I44" i="1" s="1"/>
  <c r="H43" i="1"/>
  <c r="H44" i="1" s="1"/>
  <c r="G43" i="1"/>
  <c r="G44" i="1" s="1"/>
  <c r="F43" i="1"/>
  <c r="F44" i="1" s="1"/>
  <c r="E43" i="1"/>
  <c r="E44" i="1" s="1"/>
  <c r="D43" i="1"/>
  <c r="D44" i="1" s="1"/>
  <c r="C43" i="1"/>
  <c r="C44" i="1" s="1"/>
  <c r="B43" i="1"/>
  <c r="B44" i="1" s="1"/>
  <c r="O42" i="1"/>
  <c r="Q38" i="1"/>
  <c r="Q39" i="1" s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E39" i="1" s="1"/>
  <c r="D38" i="1"/>
  <c r="D39" i="1" s="1"/>
  <c r="C38" i="1"/>
  <c r="C39" i="1" s="1"/>
  <c r="B38" i="1"/>
  <c r="B39" i="1" s="1"/>
  <c r="P33" i="1"/>
  <c r="P34" i="1" s="1"/>
  <c r="N33" i="1"/>
  <c r="N34" i="1" s="1"/>
  <c r="M33" i="1"/>
  <c r="M34" i="1" s="1"/>
  <c r="L33" i="1"/>
  <c r="L34" i="1" s="1"/>
  <c r="K33" i="1"/>
  <c r="K34" i="1" s="1"/>
  <c r="J33" i="1"/>
  <c r="J34" i="1" s="1"/>
  <c r="I33" i="1"/>
  <c r="I34" i="1" s="1"/>
  <c r="H33" i="1"/>
  <c r="H34" i="1" s="1"/>
  <c r="G33" i="1"/>
  <c r="G34" i="1" s="1"/>
  <c r="F33" i="1"/>
  <c r="F34" i="1" s="1"/>
  <c r="E33" i="1"/>
  <c r="E34" i="1" s="1"/>
  <c r="D33" i="1"/>
  <c r="D34" i="1" s="1"/>
  <c r="C33" i="1"/>
  <c r="C34" i="1" s="1"/>
  <c r="B33" i="1"/>
  <c r="B34" i="1" s="1"/>
  <c r="Q32" i="1"/>
  <c r="Q33" i="1" s="1"/>
  <c r="Q34" i="1" s="1"/>
  <c r="O32" i="1"/>
  <c r="Q31" i="1"/>
  <c r="O31" i="1"/>
  <c r="O46" i="1" s="1"/>
  <c r="AE24" i="1"/>
  <c r="AD24" i="1"/>
  <c r="W24" i="1"/>
  <c r="O24" i="1"/>
  <c r="G24" i="1"/>
  <c r="AE23" i="1"/>
  <c r="AD23" i="1"/>
  <c r="AB23" i="1"/>
  <c r="AB24" i="1" s="1"/>
  <c r="Y23" i="1"/>
  <c r="P23" i="1"/>
  <c r="P24" i="1" s="1"/>
  <c r="K23" i="1"/>
  <c r="AG22" i="1"/>
  <c r="AG23" i="1" s="1"/>
  <c r="AE22" i="1"/>
  <c r="AD22" i="1"/>
  <c r="AC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H23" i="1" s="1"/>
  <c r="G22" i="1"/>
  <c r="F22" i="1"/>
  <c r="B22" i="1"/>
  <c r="AG21" i="1"/>
  <c r="AF21" i="1"/>
  <c r="AE21" i="1"/>
  <c r="AD21" i="1"/>
  <c r="AC21" i="1"/>
  <c r="AA21" i="1"/>
  <c r="Z21" i="1"/>
  <c r="Z23" i="1" s="1"/>
  <c r="Y21" i="1"/>
  <c r="X21" i="1"/>
  <c r="W21" i="1"/>
  <c r="W23" i="1" s="1"/>
  <c r="V21" i="1"/>
  <c r="V23" i="1" s="1"/>
  <c r="V24" i="1" s="1"/>
  <c r="U21" i="1"/>
  <c r="U23" i="1" s="1"/>
  <c r="U24" i="1" s="1"/>
  <c r="T21" i="1"/>
  <c r="S21" i="1"/>
  <c r="S23" i="1" s="1"/>
  <c r="R21" i="1"/>
  <c r="Q21" i="1"/>
  <c r="P21" i="1"/>
  <c r="O21" i="1"/>
  <c r="O23" i="1" s="1"/>
  <c r="N21" i="1"/>
  <c r="N23" i="1" s="1"/>
  <c r="N24" i="1" s="1"/>
  <c r="M21" i="1"/>
  <c r="M23" i="1" s="1"/>
  <c r="M24" i="1" s="1"/>
  <c r="L21" i="1"/>
  <c r="K21" i="1"/>
  <c r="K24" i="1" s="1"/>
  <c r="J21" i="1"/>
  <c r="I21" i="1"/>
  <c r="H21" i="1"/>
  <c r="G21" i="1"/>
  <c r="G23" i="1" s="1"/>
  <c r="F21" i="1"/>
  <c r="F23" i="1" s="1"/>
  <c r="F24" i="1" s="1"/>
  <c r="E21" i="1"/>
  <c r="D21" i="1"/>
  <c r="C21" i="1"/>
  <c r="B21" i="1"/>
  <c r="AG19" i="1"/>
  <c r="AE19" i="1"/>
  <c r="Y19" i="1"/>
  <c r="X19" i="1"/>
  <c r="W19" i="1"/>
  <c r="Q19" i="1"/>
  <c r="P19" i="1"/>
  <c r="O19" i="1"/>
  <c r="I19" i="1"/>
  <c r="H19" i="1"/>
  <c r="G19" i="1"/>
  <c r="AG18" i="1"/>
  <c r="AE18" i="1"/>
  <c r="AD18" i="1"/>
  <c r="AD19" i="1" s="1"/>
  <c r="AC18" i="1"/>
  <c r="AC19" i="1" s="1"/>
  <c r="AB18" i="1"/>
  <c r="AB19" i="1" s="1"/>
  <c r="AA18" i="1"/>
  <c r="AA19" i="1" s="1"/>
  <c r="Z18" i="1"/>
  <c r="Z19" i="1" s="1"/>
  <c r="Y18" i="1"/>
  <c r="X18" i="1"/>
  <c r="W18" i="1"/>
  <c r="V18" i="1"/>
  <c r="V19" i="1" s="1"/>
  <c r="U18" i="1"/>
  <c r="U19" i="1" s="1"/>
  <c r="T18" i="1"/>
  <c r="T19" i="1" s="1"/>
  <c r="S18" i="1"/>
  <c r="S19" i="1" s="1"/>
  <c r="R18" i="1"/>
  <c r="R19" i="1" s="1"/>
  <c r="Q18" i="1"/>
  <c r="P18" i="1"/>
  <c r="O18" i="1"/>
  <c r="N18" i="1"/>
  <c r="N19" i="1" s="1"/>
  <c r="M18" i="1"/>
  <c r="M19" i="1" s="1"/>
  <c r="L18" i="1"/>
  <c r="L19" i="1" s="1"/>
  <c r="K18" i="1"/>
  <c r="K19" i="1" s="1"/>
  <c r="J18" i="1"/>
  <c r="J19" i="1" s="1"/>
  <c r="I18" i="1"/>
  <c r="H18" i="1"/>
  <c r="G18" i="1"/>
  <c r="F18" i="1"/>
  <c r="F19" i="1" s="1"/>
  <c r="E18" i="1"/>
  <c r="E19" i="1" s="1"/>
  <c r="D18" i="1"/>
  <c r="D19" i="1" s="1"/>
  <c r="C18" i="1"/>
  <c r="C19" i="1" s="1"/>
  <c r="B18" i="1"/>
  <c r="B19" i="1" s="1"/>
  <c r="AF17" i="1"/>
  <c r="AF22" i="1" s="1"/>
  <c r="AF23" i="1" s="1"/>
  <c r="AF24" i="1" s="1"/>
  <c r="E17" i="1"/>
  <c r="D17" i="1"/>
  <c r="C17" i="1"/>
  <c r="B17" i="1"/>
  <c r="AG14" i="1"/>
  <c r="AF14" i="1"/>
  <c r="AE14" i="1"/>
  <c r="AD14" i="1"/>
  <c r="X14" i="1"/>
  <c r="W14" i="1"/>
  <c r="V14" i="1"/>
  <c r="Q14" i="1"/>
  <c r="P14" i="1"/>
  <c r="O14" i="1"/>
  <c r="N14" i="1"/>
  <c r="H14" i="1"/>
  <c r="G14" i="1"/>
  <c r="F14" i="1"/>
  <c r="AG13" i="1"/>
  <c r="AF13" i="1"/>
  <c r="AE13" i="1"/>
  <c r="AD13" i="1"/>
  <c r="AC13" i="1"/>
  <c r="AC14" i="1" s="1"/>
  <c r="AB13" i="1"/>
  <c r="AB14" i="1" s="1"/>
  <c r="AA13" i="1"/>
  <c r="AA14" i="1" s="1"/>
  <c r="Z13" i="1"/>
  <c r="Z14" i="1" s="1"/>
  <c r="Y13" i="1"/>
  <c r="Y14" i="1" s="1"/>
  <c r="X13" i="1"/>
  <c r="W13" i="1"/>
  <c r="V13" i="1"/>
  <c r="U13" i="1"/>
  <c r="U14" i="1" s="1"/>
  <c r="T13" i="1"/>
  <c r="T14" i="1" s="1"/>
  <c r="S13" i="1"/>
  <c r="S14" i="1" s="1"/>
  <c r="R13" i="1"/>
  <c r="R14" i="1" s="1"/>
  <c r="Q13" i="1"/>
  <c r="P13" i="1"/>
  <c r="O13" i="1"/>
  <c r="N13" i="1"/>
  <c r="M13" i="1"/>
  <c r="M14" i="1" s="1"/>
  <c r="L13" i="1"/>
  <c r="L14" i="1" s="1"/>
  <c r="K13" i="1"/>
  <c r="K14" i="1" s="1"/>
  <c r="J13" i="1"/>
  <c r="J14" i="1" s="1"/>
  <c r="I13" i="1"/>
  <c r="I14" i="1" s="1"/>
  <c r="H13" i="1"/>
  <c r="G13" i="1"/>
  <c r="F13" i="1"/>
  <c r="D13" i="1"/>
  <c r="D14" i="1" s="1"/>
  <c r="C13" i="1"/>
  <c r="C14" i="1" s="1"/>
  <c r="B13" i="1"/>
  <c r="B14" i="1" s="1"/>
  <c r="E12" i="1"/>
  <c r="E13" i="1" s="1"/>
  <c r="E14" i="1" s="1"/>
  <c r="D12" i="1"/>
  <c r="D22" i="1" s="1"/>
  <c r="C12" i="1"/>
  <c r="B12" i="1"/>
  <c r="AD9" i="1"/>
  <c r="AC9" i="1"/>
  <c r="AB9" i="1"/>
  <c r="W9" i="1"/>
  <c r="V9" i="1"/>
  <c r="U9" i="1"/>
  <c r="T9" i="1"/>
  <c r="N9" i="1"/>
  <c r="M9" i="1"/>
  <c r="L9" i="1"/>
  <c r="G9" i="1"/>
  <c r="F9" i="1"/>
  <c r="E9" i="1"/>
  <c r="D9" i="1"/>
  <c r="AG8" i="1"/>
  <c r="AG9" i="1" s="1"/>
  <c r="AE8" i="1"/>
  <c r="AE9" i="1" s="1"/>
  <c r="AD8" i="1"/>
  <c r="AC8" i="1"/>
  <c r="AB8" i="1"/>
  <c r="AA8" i="1"/>
  <c r="AA9" i="1" s="1"/>
  <c r="Z8" i="1"/>
  <c r="Z9" i="1" s="1"/>
  <c r="Y8" i="1"/>
  <c r="Y9" i="1" s="1"/>
  <c r="X8" i="1"/>
  <c r="X9" i="1" s="1"/>
  <c r="W8" i="1"/>
  <c r="V8" i="1"/>
  <c r="U8" i="1"/>
  <c r="T8" i="1"/>
  <c r="S8" i="1"/>
  <c r="S9" i="1" s="1"/>
  <c r="R8" i="1"/>
  <c r="R9" i="1" s="1"/>
  <c r="Q8" i="1"/>
  <c r="Q9" i="1" s="1"/>
  <c r="P8" i="1"/>
  <c r="P9" i="1" s="1"/>
  <c r="O8" i="1"/>
  <c r="O9" i="1" s="1"/>
  <c r="N8" i="1"/>
  <c r="M8" i="1"/>
  <c r="L8" i="1"/>
  <c r="K8" i="1"/>
  <c r="K9" i="1" s="1"/>
  <c r="J8" i="1"/>
  <c r="J9" i="1" s="1"/>
  <c r="I8" i="1"/>
  <c r="I9" i="1" s="1"/>
  <c r="H8" i="1"/>
  <c r="H9" i="1" s="1"/>
  <c r="G8" i="1"/>
  <c r="F8" i="1"/>
  <c r="E8" i="1"/>
  <c r="D8" i="1"/>
  <c r="B8" i="1"/>
  <c r="AF7" i="1"/>
  <c r="AF8" i="1" s="1"/>
  <c r="AF9" i="1" s="1"/>
  <c r="C7" i="1"/>
  <c r="AF6" i="1"/>
  <c r="C6" i="1"/>
  <c r="B6" i="1"/>
  <c r="B9" i="1" s="1"/>
  <c r="H24" i="1" l="1"/>
  <c r="Q24" i="1"/>
  <c r="Y24" i="1"/>
  <c r="B24" i="1"/>
  <c r="Q23" i="1"/>
  <c r="X23" i="1"/>
  <c r="X24" i="1" s="1"/>
  <c r="O43" i="1"/>
  <c r="O44" i="1" s="1"/>
  <c r="O47" i="1"/>
  <c r="O48" i="1" s="1"/>
  <c r="O49" i="1" s="1"/>
  <c r="D24" i="1"/>
  <c r="I48" i="1"/>
  <c r="I49" i="1" s="1"/>
  <c r="C8" i="1"/>
  <c r="C9" i="1" s="1"/>
  <c r="C22" i="1"/>
  <c r="C23" i="1" s="1"/>
  <c r="C24" i="1" s="1"/>
  <c r="I23" i="1"/>
  <c r="I24" i="1" s="1"/>
  <c r="E22" i="1"/>
  <c r="E23" i="1" s="1"/>
  <c r="E24" i="1" s="1"/>
  <c r="AG24" i="1"/>
  <c r="J23" i="1"/>
  <c r="J24" i="1" s="1"/>
  <c r="AA23" i="1"/>
  <c r="AA24" i="1" s="1"/>
  <c r="Z24" i="1"/>
  <c r="D23" i="1"/>
  <c r="L23" i="1"/>
  <c r="L24" i="1" s="1"/>
  <c r="T23" i="1"/>
  <c r="T24" i="1" s="1"/>
  <c r="S24" i="1"/>
  <c r="AC23" i="1"/>
  <c r="AC24" i="1" s="1"/>
  <c r="O33" i="1"/>
  <c r="O34" i="1" s="1"/>
  <c r="H48" i="1"/>
  <c r="H49" i="1" s="1"/>
  <c r="P48" i="1"/>
  <c r="P49" i="1" s="1"/>
  <c r="B23" i="1"/>
  <c r="AF18" i="1"/>
  <c r="AF19" i="1" s="1"/>
  <c r="Q47" i="1"/>
  <c r="Q48" i="1" s="1"/>
  <c r="Q49" i="1" s="1"/>
  <c r="R23" i="1"/>
  <c r="R24" i="1" s="1"/>
  <c r="B48" i="1"/>
  <c r="B49" i="1" s="1"/>
  <c r="J48" i="1"/>
  <c r="J49" i="1" s="1"/>
</calcChain>
</file>

<file path=xl/sharedStrings.xml><?xml version="1.0" encoding="utf-8"?>
<sst xmlns="http://schemas.openxmlformats.org/spreadsheetml/2006/main" count="73" uniqueCount="23">
  <si>
    <t>Evolution des effectifs d'élèves du second degré selon le cycle et le secteur d'enseignement</t>
  </si>
  <si>
    <t>Établissements publics et  privés sous contrat relevant du ministère de l'éducation nationale</t>
  </si>
  <si>
    <t>Premier cycle (1)</t>
  </si>
  <si>
    <t xml:space="preserve">Public  </t>
  </si>
  <si>
    <t xml:space="preserve">Privé  </t>
  </si>
  <si>
    <t xml:space="preserve">Total  </t>
  </si>
  <si>
    <t xml:space="preserve">Part du public en %  </t>
  </si>
  <si>
    <t>Second cycle général et technologique (2)</t>
  </si>
  <si>
    <t>Second cycle professionnel (2)</t>
  </si>
  <si>
    <t>Ensemble</t>
  </si>
  <si>
    <t xml:space="preserve"> (1) Y compris les sections d'enseignement général et professionnel adapté (SEGPA)</t>
  </si>
  <si>
    <t xml:space="preserve"> (2) Hormis les classes post-bac.</t>
  </si>
  <si>
    <t xml:space="preserve"> Établissements publics et  privés sous contrat relevant du ministère de l'éducation nationale</t>
  </si>
  <si>
    <t xml:space="preserve"> Établissements publics et privés sous contrat relevant du ministère de l'agriculture (...), et établissement privé hors-contrat </t>
  </si>
  <si>
    <t>Agricole</t>
  </si>
  <si>
    <t>Public (2)</t>
  </si>
  <si>
    <t>nd</t>
  </si>
  <si>
    <t>Privé</t>
  </si>
  <si>
    <t>Privé hors contrat</t>
  </si>
  <si>
    <t>Premier cycle</t>
  </si>
  <si>
    <t>Second cycle GT</t>
  </si>
  <si>
    <t>Second cycle pro.</t>
  </si>
  <si>
    <t xml:space="preserve">                                         Établissements publics et privés sous contrat relevant du ministère de l'agriculture (...), et établissement privé hors-contrat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</si>
</sst>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Century Schoolbook"/>
      <family val="1"/>
    </font>
    <font>
      <b/>
      <sz val="16"/>
      <color theme="4" tint="-0.249977111117893"/>
      <name val="Calibri"/>
      <family val="2"/>
    </font>
    <font>
      <sz val="10"/>
      <name val="Calibri"/>
      <family val="2"/>
    </font>
    <font>
      <b/>
      <sz val="20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2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2" borderId="4" xfId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5" xfId="1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3" fontId="9" fillId="0" borderId="7" xfId="1" applyNumberFormat="1" applyFont="1" applyBorder="1" applyAlignment="1">
      <alignment horizontal="right" vertical="center" indent="1"/>
    </xf>
    <xf numFmtId="3" fontId="9" fillId="0" borderId="5" xfId="1" applyNumberFormat="1" applyFont="1" applyBorder="1" applyAlignment="1">
      <alignment horizontal="right" vertical="center" indent="1"/>
    </xf>
    <xf numFmtId="0" fontId="9" fillId="0" borderId="4" xfId="1" applyFont="1" applyBorder="1" applyAlignment="1">
      <alignment horizontal="right" vertical="center"/>
    </xf>
    <xf numFmtId="3" fontId="9" fillId="0" borderId="3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7" fillId="3" borderId="4" xfId="1" applyFont="1" applyFill="1" applyBorder="1" applyAlignment="1">
      <alignment horizontal="right" vertical="center"/>
    </xf>
    <xf numFmtId="3" fontId="7" fillId="3" borderId="3" xfId="1" applyNumberFormat="1" applyFont="1" applyFill="1" applyBorder="1" applyAlignment="1">
      <alignment horizontal="right" vertical="center" indent="1"/>
    </xf>
    <xf numFmtId="3" fontId="7" fillId="3" borderId="4" xfId="1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vertical="center"/>
    </xf>
    <xf numFmtId="164" fontId="9" fillId="0" borderId="4" xfId="1" applyNumberFormat="1" applyFont="1" applyBorder="1" applyAlignment="1">
      <alignment horizontal="right" vertical="center"/>
    </xf>
    <xf numFmtId="164" fontId="9" fillId="0" borderId="3" xfId="1" applyNumberFormat="1" applyFont="1" applyBorder="1" applyAlignment="1">
      <alignment horizontal="right" vertical="center" indent="1"/>
    </xf>
    <xf numFmtId="164" fontId="9" fillId="0" borderId="4" xfId="1" applyNumberFormat="1" applyFont="1" applyBorder="1" applyAlignment="1">
      <alignment horizontal="right" vertical="center" indent="1"/>
    </xf>
    <xf numFmtId="164" fontId="11" fillId="0" borderId="0" xfId="1" applyNumberFormat="1" applyFont="1" applyAlignment="1">
      <alignment vertical="center"/>
    </xf>
    <xf numFmtId="0" fontId="9" fillId="0" borderId="6" xfId="0" applyFont="1" applyBorder="1" applyAlignment="1">
      <alignment horizontal="right" vertical="center" indent="1"/>
    </xf>
    <xf numFmtId="0" fontId="9" fillId="0" borderId="7" xfId="0" applyFont="1" applyBorder="1" applyAlignment="1">
      <alignment horizontal="right" vertical="center" indent="1"/>
    </xf>
    <xf numFmtId="0" fontId="9" fillId="0" borderId="6" xfId="1" applyFont="1" applyBorder="1" applyAlignment="1">
      <alignment horizontal="right" vertical="center" indent="1"/>
    </xf>
    <xf numFmtId="0" fontId="9" fillId="0" borderId="7" xfId="1" applyFont="1" applyBorder="1" applyAlignment="1">
      <alignment horizontal="right" vertical="center" indent="1"/>
    </xf>
    <xf numFmtId="0" fontId="3" fillId="0" borderId="0" xfId="1" applyFont="1" applyAlignment="1">
      <alignment horizontal="centerContinuous" vertical="center"/>
    </xf>
    <xf numFmtId="0" fontId="6" fillId="2" borderId="4" xfId="1" applyFont="1" applyFill="1" applyBorder="1" applyAlignment="1">
      <alignment horizontal="right" vertical="center"/>
    </xf>
    <xf numFmtId="3" fontId="6" fillId="2" borderId="3" xfId="1" applyNumberFormat="1" applyFont="1" applyFill="1" applyBorder="1" applyAlignment="1">
      <alignment horizontal="right" vertical="center" indent="1"/>
    </xf>
    <xf numFmtId="3" fontId="6" fillId="2" borderId="4" xfId="1" applyNumberFormat="1" applyFont="1" applyFill="1" applyBorder="1" applyAlignment="1">
      <alignment horizontal="right" vertical="center" indent="1"/>
    </xf>
    <xf numFmtId="3" fontId="3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2" borderId="8" xfId="1" applyFont="1" applyFill="1" applyBorder="1" applyAlignment="1">
      <alignment vertical="center"/>
    </xf>
    <xf numFmtId="0" fontId="7" fillId="0" borderId="4" xfId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right" vertical="center"/>
    </xf>
    <xf numFmtId="3" fontId="6" fillId="2" borderId="3" xfId="1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 vertical="center" indent="1"/>
    </xf>
    <xf numFmtId="0" fontId="9" fillId="0" borderId="3" xfId="0" applyFont="1" applyBorder="1" applyAlignment="1">
      <alignment horizontal="right" vertical="center" indent="1"/>
    </xf>
    <xf numFmtId="0" fontId="9" fillId="0" borderId="2" xfId="1" applyFont="1" applyBorder="1" applyAlignment="1">
      <alignment horizontal="right" vertical="center" indent="1"/>
    </xf>
    <xf numFmtId="0" fontId="9" fillId="0" borderId="3" xfId="1" applyFont="1" applyBorder="1" applyAlignment="1">
      <alignment horizontal="right" vertical="center" indent="1"/>
    </xf>
    <xf numFmtId="0" fontId="9" fillId="0" borderId="4" xfId="1" quotePrefix="1" applyFont="1" applyBorder="1" applyAlignment="1">
      <alignment horizontal="right" vertical="center"/>
    </xf>
    <xf numFmtId="0" fontId="3" fillId="0" borderId="0" xfId="1" applyFont="1"/>
    <xf numFmtId="0" fontId="12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des effectifs d'élèves du second degré par cycle, secteur public et privé sous contrat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Premier cycle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'Chrono 2nd degré'!$B$4:$AI$4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'Chrono 2nd degré'!$B$8:$AI$8</c:f>
              <c:numCache>
                <c:formatCode>#,##0</c:formatCode>
                <c:ptCount val="34"/>
                <c:pt idx="0">
                  <c:v>12097</c:v>
                </c:pt>
                <c:pt idx="1">
                  <c:v>12843</c:v>
                </c:pt>
                <c:pt idx="2">
                  <c:v>13750</c:v>
                </c:pt>
                <c:pt idx="3">
                  <c:v>14409</c:v>
                </c:pt>
                <c:pt idx="4">
                  <c:v>15270</c:v>
                </c:pt>
                <c:pt idx="5">
                  <c:v>15828</c:v>
                </c:pt>
                <c:pt idx="6">
                  <c:v>16092</c:v>
                </c:pt>
                <c:pt idx="7">
                  <c:v>16304</c:v>
                </c:pt>
                <c:pt idx="8">
                  <c:v>16679</c:v>
                </c:pt>
                <c:pt idx="9">
                  <c:v>17143</c:v>
                </c:pt>
                <c:pt idx="10">
                  <c:v>17467</c:v>
                </c:pt>
                <c:pt idx="11">
                  <c:v>17975</c:v>
                </c:pt>
                <c:pt idx="12">
                  <c:v>18375</c:v>
                </c:pt>
                <c:pt idx="13">
                  <c:v>18720</c:v>
                </c:pt>
                <c:pt idx="14">
                  <c:v>19060</c:v>
                </c:pt>
                <c:pt idx="15">
                  <c:v>19280</c:v>
                </c:pt>
                <c:pt idx="16">
                  <c:v>19250</c:v>
                </c:pt>
                <c:pt idx="17">
                  <c:v>19192</c:v>
                </c:pt>
                <c:pt idx="18">
                  <c:v>19094</c:v>
                </c:pt>
                <c:pt idx="19">
                  <c:v>19259</c:v>
                </c:pt>
                <c:pt idx="20">
                  <c:v>19162</c:v>
                </c:pt>
                <c:pt idx="21">
                  <c:v>19197</c:v>
                </c:pt>
                <c:pt idx="22">
                  <c:v>19256</c:v>
                </c:pt>
                <c:pt idx="23">
                  <c:v>19275</c:v>
                </c:pt>
                <c:pt idx="24">
                  <c:v>19135</c:v>
                </c:pt>
                <c:pt idx="25">
                  <c:v>18759</c:v>
                </c:pt>
                <c:pt idx="26">
                  <c:v>18202</c:v>
                </c:pt>
                <c:pt idx="27">
                  <c:v>17677</c:v>
                </c:pt>
                <c:pt idx="28">
                  <c:v>17435</c:v>
                </c:pt>
                <c:pt idx="29">
                  <c:v>17213</c:v>
                </c:pt>
                <c:pt idx="30">
                  <c:v>17105</c:v>
                </c:pt>
                <c:pt idx="31">
                  <c:v>16965</c:v>
                </c:pt>
                <c:pt idx="32">
                  <c:v>16655</c:v>
                </c:pt>
                <c:pt idx="33">
                  <c:v>16618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5-4186-9D04-588FB0A35C98}"/>
            </c:ext>
          </c:extLst>
        </c:ser>
        <c:ser>
          <c:idx val="1"/>
          <c:order val="1"/>
          <c:tx>
            <c:v>Second cycle général et technologique</c:v>
          </c:tx>
          <c:spPr>
            <a:solidFill>
              <a:srgbClr val="990000"/>
            </a:solidFill>
          </c:spPr>
          <c:invertIfNegative val="0"/>
          <c:cat>
            <c:numRef>
              <c:f>'Chrono 2nd degré'!$B$4:$AI$4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'Chrono 2nd degré'!$B$13:$AI$13</c:f>
              <c:numCache>
                <c:formatCode>#,##0</c:formatCode>
                <c:ptCount val="34"/>
                <c:pt idx="0">
                  <c:v>3356</c:v>
                </c:pt>
                <c:pt idx="1">
                  <c:v>3772</c:v>
                </c:pt>
                <c:pt idx="2">
                  <c:v>3958</c:v>
                </c:pt>
                <c:pt idx="3">
                  <c:v>4057</c:v>
                </c:pt>
                <c:pt idx="4">
                  <c:v>3945</c:v>
                </c:pt>
                <c:pt idx="5">
                  <c:v>3960</c:v>
                </c:pt>
                <c:pt idx="6">
                  <c:v>4099</c:v>
                </c:pt>
                <c:pt idx="7">
                  <c:v>4213</c:v>
                </c:pt>
                <c:pt idx="8">
                  <c:v>4446</c:v>
                </c:pt>
                <c:pt idx="9">
                  <c:v>4738</c:v>
                </c:pt>
                <c:pt idx="10">
                  <c:v>4920</c:v>
                </c:pt>
                <c:pt idx="11">
                  <c:v>5109</c:v>
                </c:pt>
                <c:pt idx="12">
                  <c:v>5486</c:v>
                </c:pt>
                <c:pt idx="13">
                  <c:v>5579</c:v>
                </c:pt>
                <c:pt idx="14">
                  <c:v>5744</c:v>
                </c:pt>
                <c:pt idx="15">
                  <c:v>5903</c:v>
                </c:pt>
                <c:pt idx="16">
                  <c:v>5988</c:v>
                </c:pt>
                <c:pt idx="17">
                  <c:v>5988</c:v>
                </c:pt>
                <c:pt idx="18">
                  <c:v>5951</c:v>
                </c:pt>
                <c:pt idx="19">
                  <c:v>6051</c:v>
                </c:pt>
                <c:pt idx="20">
                  <c:v>6150</c:v>
                </c:pt>
                <c:pt idx="21">
                  <c:v>6209</c:v>
                </c:pt>
                <c:pt idx="22">
                  <c:v>6184</c:v>
                </c:pt>
                <c:pt idx="23">
                  <c:v>6244</c:v>
                </c:pt>
                <c:pt idx="24">
                  <c:v>6356</c:v>
                </c:pt>
                <c:pt idx="25">
                  <c:v>6350</c:v>
                </c:pt>
                <c:pt idx="26">
                  <c:v>6462</c:v>
                </c:pt>
                <c:pt idx="27">
                  <c:v>6617</c:v>
                </c:pt>
                <c:pt idx="28">
                  <c:v>6515</c:v>
                </c:pt>
                <c:pt idx="29">
                  <c:v>6531</c:v>
                </c:pt>
                <c:pt idx="30">
                  <c:v>6486</c:v>
                </c:pt>
                <c:pt idx="31">
                  <c:v>6462</c:v>
                </c:pt>
                <c:pt idx="32">
                  <c:v>6368</c:v>
                </c:pt>
                <c:pt idx="33">
                  <c:v>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5-4186-9D04-588FB0A35C98}"/>
            </c:ext>
          </c:extLst>
        </c:ser>
        <c:ser>
          <c:idx val="2"/>
          <c:order val="2"/>
          <c:tx>
            <c:v>Second cycle professionnel</c:v>
          </c:tx>
          <c:spPr>
            <a:solidFill>
              <a:schemeClr val="accent6"/>
            </a:solidFill>
          </c:spPr>
          <c:invertIfNegative val="0"/>
          <c:cat>
            <c:numRef>
              <c:f>'Chrono 2nd degré'!$B$4:$AI$4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'Chrono 2nd degré'!$B$18:$AI$18</c:f>
              <c:numCache>
                <c:formatCode>#,##0</c:formatCode>
                <c:ptCount val="34"/>
                <c:pt idx="0">
                  <c:v>5235</c:v>
                </c:pt>
                <c:pt idx="1">
                  <c:v>5613</c:v>
                </c:pt>
                <c:pt idx="2">
                  <c:v>5240</c:v>
                </c:pt>
                <c:pt idx="3">
                  <c:v>5109</c:v>
                </c:pt>
                <c:pt idx="4">
                  <c:v>5558</c:v>
                </c:pt>
                <c:pt idx="5">
                  <c:v>5693</c:v>
                </c:pt>
                <c:pt idx="6">
                  <c:v>5836</c:v>
                </c:pt>
                <c:pt idx="7">
                  <c:v>5919</c:v>
                </c:pt>
                <c:pt idx="8">
                  <c:v>5777</c:v>
                </c:pt>
                <c:pt idx="9">
                  <c:v>5691</c:v>
                </c:pt>
                <c:pt idx="10">
                  <c:v>5829</c:v>
                </c:pt>
                <c:pt idx="11">
                  <c:v>5952</c:v>
                </c:pt>
                <c:pt idx="12">
                  <c:v>6006</c:v>
                </c:pt>
                <c:pt idx="13">
                  <c:v>6300</c:v>
                </c:pt>
                <c:pt idx="14">
                  <c:v>6426</c:v>
                </c:pt>
                <c:pt idx="15">
                  <c:v>6496</c:v>
                </c:pt>
                <c:pt idx="16">
                  <c:v>6651</c:v>
                </c:pt>
                <c:pt idx="17">
                  <c:v>6693</c:v>
                </c:pt>
                <c:pt idx="18">
                  <c:v>6812</c:v>
                </c:pt>
                <c:pt idx="19">
                  <c:v>6825</c:v>
                </c:pt>
                <c:pt idx="20">
                  <c:v>6847</c:v>
                </c:pt>
                <c:pt idx="21">
                  <c:v>6873</c:v>
                </c:pt>
                <c:pt idx="22">
                  <c:v>7046</c:v>
                </c:pt>
                <c:pt idx="23">
                  <c:v>6640</c:v>
                </c:pt>
                <c:pt idx="24">
                  <c:v>6693</c:v>
                </c:pt>
                <c:pt idx="25">
                  <c:v>6520</c:v>
                </c:pt>
                <c:pt idx="26">
                  <c:v>6518</c:v>
                </c:pt>
                <c:pt idx="27">
                  <c:v>6548</c:v>
                </c:pt>
                <c:pt idx="28">
                  <c:v>6524</c:v>
                </c:pt>
                <c:pt idx="29">
                  <c:v>6358</c:v>
                </c:pt>
                <c:pt idx="30">
                  <c:v>6031</c:v>
                </c:pt>
                <c:pt idx="31">
                  <c:v>5953</c:v>
                </c:pt>
                <c:pt idx="32">
                  <c:v>5790</c:v>
                </c:pt>
                <c:pt idx="33">
                  <c:v>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5-4186-9D04-588FB0A35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741824"/>
        <c:axId val="347659008"/>
      </c:barChart>
      <c:lineChart>
        <c:grouping val="standard"/>
        <c:varyColors val="0"/>
        <c:ser>
          <c:idx val="3"/>
          <c:order val="3"/>
          <c:tx>
            <c:v>Ensemble (échelle de droite)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'Chrono 2nd degré'!$B$23:$AI$23</c:f>
              <c:numCache>
                <c:formatCode>#,##0</c:formatCode>
                <c:ptCount val="34"/>
                <c:pt idx="0">
                  <c:v>20688</c:v>
                </c:pt>
                <c:pt idx="1">
                  <c:v>22228</c:v>
                </c:pt>
                <c:pt idx="2">
                  <c:v>22948</c:v>
                </c:pt>
                <c:pt idx="3">
                  <c:v>23575</c:v>
                </c:pt>
                <c:pt idx="4">
                  <c:v>24773</c:v>
                </c:pt>
                <c:pt idx="5">
                  <c:v>25481</c:v>
                </c:pt>
                <c:pt idx="6">
                  <c:v>26027</c:v>
                </c:pt>
                <c:pt idx="7">
                  <c:v>26436</c:v>
                </c:pt>
                <c:pt idx="8">
                  <c:v>26902</c:v>
                </c:pt>
                <c:pt idx="9">
                  <c:v>27572</c:v>
                </c:pt>
                <c:pt idx="10">
                  <c:v>28216</c:v>
                </c:pt>
                <c:pt idx="11">
                  <c:v>29036</c:v>
                </c:pt>
                <c:pt idx="12">
                  <c:v>29867</c:v>
                </c:pt>
                <c:pt idx="13">
                  <c:v>30599</c:v>
                </c:pt>
                <c:pt idx="14">
                  <c:v>31230</c:v>
                </c:pt>
                <c:pt idx="15">
                  <c:v>31679</c:v>
                </c:pt>
                <c:pt idx="16">
                  <c:v>31889</c:v>
                </c:pt>
                <c:pt idx="17">
                  <c:v>31873</c:v>
                </c:pt>
                <c:pt idx="18">
                  <c:v>31857</c:v>
                </c:pt>
                <c:pt idx="19">
                  <c:v>32135</c:v>
                </c:pt>
                <c:pt idx="20">
                  <c:v>32159</c:v>
                </c:pt>
                <c:pt idx="21">
                  <c:v>32279</c:v>
                </c:pt>
                <c:pt idx="22">
                  <c:v>32486</c:v>
                </c:pt>
                <c:pt idx="23">
                  <c:v>32159</c:v>
                </c:pt>
                <c:pt idx="24">
                  <c:v>32184</c:v>
                </c:pt>
                <c:pt idx="25">
                  <c:v>31629</c:v>
                </c:pt>
                <c:pt idx="26">
                  <c:v>31182</c:v>
                </c:pt>
                <c:pt idx="27">
                  <c:v>30842</c:v>
                </c:pt>
                <c:pt idx="28">
                  <c:v>30474</c:v>
                </c:pt>
                <c:pt idx="29">
                  <c:v>30102</c:v>
                </c:pt>
                <c:pt idx="30">
                  <c:v>29622</c:v>
                </c:pt>
                <c:pt idx="31">
                  <c:v>29380</c:v>
                </c:pt>
                <c:pt idx="32">
                  <c:v>28813</c:v>
                </c:pt>
                <c:pt idx="33">
                  <c:v>28560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7C5-4186-9D04-588FB0A35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46656"/>
        <c:axId val="347659584"/>
      </c:lineChart>
      <c:catAx>
        <c:axId val="4257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347659008"/>
        <c:crosses val="autoZero"/>
        <c:auto val="1"/>
        <c:lblAlgn val="ctr"/>
        <c:lblOffset val="100"/>
        <c:noMultiLvlLbl val="0"/>
      </c:catAx>
      <c:valAx>
        <c:axId val="3476590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425741824"/>
        <c:crosses val="autoZero"/>
        <c:crossBetween val="between"/>
      </c:valAx>
      <c:valAx>
        <c:axId val="3476595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355846656"/>
        <c:crosses val="max"/>
        <c:crossBetween val="between"/>
      </c:valAx>
      <c:catAx>
        <c:axId val="355846656"/>
        <c:scaling>
          <c:orientation val="minMax"/>
        </c:scaling>
        <c:delete val="1"/>
        <c:axPos val="b"/>
        <c:majorTickMark val="out"/>
        <c:minorTickMark val="none"/>
        <c:tickLblPos val="none"/>
        <c:crossAx val="34765958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 sz="13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de la part de l'enseignement public dans le second degré selon le</a:t>
            </a:r>
            <a:r>
              <a:rPr lang="fr-FR" baseline="0"/>
              <a:t> cycle</a:t>
            </a:r>
            <a:endParaRPr lang="fr-FR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Premier cycle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'Chrono 2nd degré'!$B$4:$AI$4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'Chrono 2nd degré'!$B$9:$AI$9</c:f>
              <c:numCache>
                <c:formatCode>0.0</c:formatCode>
                <c:ptCount val="34"/>
                <c:pt idx="0">
                  <c:v>63.999338679011331</c:v>
                </c:pt>
                <c:pt idx="1">
                  <c:v>63.279607568325162</c:v>
                </c:pt>
                <c:pt idx="2">
                  <c:v>62.639999999999993</c:v>
                </c:pt>
                <c:pt idx="3">
                  <c:v>63.619959747380108</c:v>
                </c:pt>
                <c:pt idx="4">
                  <c:v>64.577603143418472</c:v>
                </c:pt>
                <c:pt idx="5">
                  <c:v>65.579984836997724</c:v>
                </c:pt>
                <c:pt idx="6">
                  <c:v>65.821526224210785</c:v>
                </c:pt>
                <c:pt idx="7">
                  <c:v>65.628066732090289</c:v>
                </c:pt>
                <c:pt idx="8">
                  <c:v>65.471551052221358</c:v>
                </c:pt>
                <c:pt idx="9">
                  <c:v>65.74695210873243</c:v>
                </c:pt>
                <c:pt idx="10">
                  <c:v>65.941489666227753</c:v>
                </c:pt>
                <c:pt idx="11">
                  <c:v>66.7260083449235</c:v>
                </c:pt>
                <c:pt idx="12">
                  <c:v>67.352380952380955</c:v>
                </c:pt>
                <c:pt idx="13">
                  <c:v>68.36004273504274</c:v>
                </c:pt>
                <c:pt idx="14">
                  <c:v>69.008394543546686</c:v>
                </c:pt>
                <c:pt idx="15">
                  <c:v>69.595435684647299</c:v>
                </c:pt>
                <c:pt idx="16">
                  <c:v>70.415584415584419</c:v>
                </c:pt>
                <c:pt idx="17">
                  <c:v>71.201542309295547</c:v>
                </c:pt>
                <c:pt idx="18">
                  <c:v>71.18466533989735</c:v>
                </c:pt>
                <c:pt idx="19">
                  <c:v>71.789812555169007</c:v>
                </c:pt>
                <c:pt idx="20">
                  <c:v>72.231499843440133</c:v>
                </c:pt>
                <c:pt idx="21">
                  <c:v>73.230192217533983</c:v>
                </c:pt>
                <c:pt idx="22">
                  <c:v>73.478396343996678</c:v>
                </c:pt>
                <c:pt idx="23">
                  <c:v>74.210116731517502</c:v>
                </c:pt>
                <c:pt idx="24">
                  <c:v>74.852364776587407</c:v>
                </c:pt>
                <c:pt idx="25">
                  <c:v>75.126605895836661</c:v>
                </c:pt>
                <c:pt idx="26">
                  <c:v>75.453246895945497</c:v>
                </c:pt>
                <c:pt idx="27">
                  <c:v>75.883916954234323</c:v>
                </c:pt>
                <c:pt idx="28">
                  <c:v>76.70203613421279</c:v>
                </c:pt>
                <c:pt idx="29">
                  <c:v>76.767559402776982</c:v>
                </c:pt>
                <c:pt idx="30">
                  <c:v>77.427652733118961</c:v>
                </c:pt>
                <c:pt idx="31">
                  <c:v>76.999705275567337</c:v>
                </c:pt>
                <c:pt idx="32">
                  <c:v>77.274091864305021</c:v>
                </c:pt>
                <c:pt idx="33">
                  <c:v>77.488265735948971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B57-40FB-B42C-3DD7FEE5263F}"/>
            </c:ext>
          </c:extLst>
        </c:ser>
        <c:ser>
          <c:idx val="1"/>
          <c:order val="1"/>
          <c:tx>
            <c:v>Second cycle général et technologique</c:v>
          </c:tx>
          <c:spPr>
            <a:ln w="25400">
              <a:solidFill>
                <a:srgbClr val="990000"/>
              </a:solidFill>
            </a:ln>
          </c:spPr>
          <c:marker>
            <c:symbol val="none"/>
          </c:marker>
          <c:cat>
            <c:numRef>
              <c:f>'Chrono 2nd degré'!$B$4:$AI$4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'Chrono 2nd degré'!$B$14:$AI$14</c:f>
              <c:numCache>
                <c:formatCode>0.0</c:formatCode>
                <c:ptCount val="34"/>
                <c:pt idx="0">
                  <c:v>73.897497020262222</c:v>
                </c:pt>
                <c:pt idx="1">
                  <c:v>73.700954400848346</c:v>
                </c:pt>
                <c:pt idx="2">
                  <c:v>72.4355735219808</c:v>
                </c:pt>
                <c:pt idx="3">
                  <c:v>71.727877742174016</c:v>
                </c:pt>
                <c:pt idx="4">
                  <c:v>69.683143219264892</c:v>
                </c:pt>
                <c:pt idx="5">
                  <c:v>68.535353535353536</c:v>
                </c:pt>
                <c:pt idx="6">
                  <c:v>66.626006343010488</c:v>
                </c:pt>
                <c:pt idx="7">
                  <c:v>66.508426299549015</c:v>
                </c:pt>
                <c:pt idx="8">
                  <c:v>67.273954116059372</c:v>
                </c:pt>
                <c:pt idx="9">
                  <c:v>67.602363866610375</c:v>
                </c:pt>
                <c:pt idx="10">
                  <c:v>68.252032520325201</c:v>
                </c:pt>
                <c:pt idx="11">
                  <c:v>68.310824036014878</c:v>
                </c:pt>
                <c:pt idx="12">
                  <c:v>68.556325191396283</c:v>
                </c:pt>
                <c:pt idx="13">
                  <c:v>68.614447033518559</c:v>
                </c:pt>
                <c:pt idx="14">
                  <c:v>69.968662952646241</c:v>
                </c:pt>
                <c:pt idx="15">
                  <c:v>72.048111129933929</c:v>
                </c:pt>
                <c:pt idx="16">
                  <c:v>72.044088176352702</c:v>
                </c:pt>
                <c:pt idx="17">
                  <c:v>72.177688710754836</c:v>
                </c:pt>
                <c:pt idx="18">
                  <c:v>72.155940178121327</c:v>
                </c:pt>
                <c:pt idx="19">
                  <c:v>72.53346554288548</c:v>
                </c:pt>
                <c:pt idx="20">
                  <c:v>73.626016260162601</c:v>
                </c:pt>
                <c:pt idx="21">
                  <c:v>73.296827186342412</c:v>
                </c:pt>
                <c:pt idx="22">
                  <c:v>74.159120310478656</c:v>
                </c:pt>
                <c:pt idx="23">
                  <c:v>73.766816143497763</c:v>
                </c:pt>
                <c:pt idx="24">
                  <c:v>72.954688483322855</c:v>
                </c:pt>
                <c:pt idx="25">
                  <c:v>72.834645669291348</c:v>
                </c:pt>
                <c:pt idx="26">
                  <c:v>73.506654286598575</c:v>
                </c:pt>
                <c:pt idx="27">
                  <c:v>75.623394287441442</c:v>
                </c:pt>
                <c:pt idx="28">
                  <c:v>76.423637759017652</c:v>
                </c:pt>
                <c:pt idx="29">
                  <c:v>75.287092328892967</c:v>
                </c:pt>
                <c:pt idx="30">
                  <c:v>73.496762257169294</c:v>
                </c:pt>
                <c:pt idx="31">
                  <c:v>72.98050139275766</c:v>
                </c:pt>
                <c:pt idx="32">
                  <c:v>72.597361809045225</c:v>
                </c:pt>
                <c:pt idx="33">
                  <c:v>73.588486477937693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B57-40FB-B42C-3DD7FEE5263F}"/>
            </c:ext>
          </c:extLst>
        </c:ser>
        <c:ser>
          <c:idx val="2"/>
          <c:order val="2"/>
          <c:tx>
            <c:v>Second cycle professionnel</c:v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'Chrono 2nd degré'!$B$4:$AI$4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'Chrono 2nd degré'!$B$19:$AI$19</c:f>
              <c:numCache>
                <c:formatCode>0.0</c:formatCode>
                <c:ptCount val="34"/>
                <c:pt idx="0">
                  <c:v>66.418338108882523</c:v>
                </c:pt>
                <c:pt idx="1">
                  <c:v>67.076429716729024</c:v>
                </c:pt>
                <c:pt idx="2">
                  <c:v>63.874045801526712</c:v>
                </c:pt>
                <c:pt idx="3">
                  <c:v>65.335682129575261</c:v>
                </c:pt>
                <c:pt idx="4">
                  <c:v>62.054695933789127</c:v>
                </c:pt>
                <c:pt idx="5">
                  <c:v>61.110135253820488</c:v>
                </c:pt>
                <c:pt idx="6">
                  <c:v>61.600411240575738</c:v>
                </c:pt>
                <c:pt idx="7">
                  <c:v>60.550768710930903</c:v>
                </c:pt>
                <c:pt idx="8">
                  <c:v>60.204258265535749</c:v>
                </c:pt>
                <c:pt idx="9">
                  <c:v>60.639606396063961</c:v>
                </c:pt>
                <c:pt idx="10">
                  <c:v>59.941670955566991</c:v>
                </c:pt>
                <c:pt idx="11">
                  <c:v>58.501344086021504</c:v>
                </c:pt>
                <c:pt idx="12">
                  <c:v>58.957708957708952</c:v>
                </c:pt>
                <c:pt idx="13">
                  <c:v>57.460317460317455</c:v>
                </c:pt>
                <c:pt idx="14">
                  <c:v>56.255835667600373</c:v>
                </c:pt>
                <c:pt idx="15">
                  <c:v>55.803571428571431</c:v>
                </c:pt>
                <c:pt idx="16">
                  <c:v>55.314990227033533</c:v>
                </c:pt>
                <c:pt idx="17">
                  <c:v>55.162109666816072</c:v>
                </c:pt>
                <c:pt idx="18">
                  <c:v>54.35995302407516</c:v>
                </c:pt>
                <c:pt idx="19">
                  <c:v>54.959706959706956</c:v>
                </c:pt>
                <c:pt idx="20">
                  <c:v>54.067474806484597</c:v>
                </c:pt>
                <c:pt idx="21">
                  <c:v>53.179106649207043</c:v>
                </c:pt>
                <c:pt idx="22">
                  <c:v>52.611410729491915</c:v>
                </c:pt>
                <c:pt idx="23">
                  <c:v>51.867469879518069</c:v>
                </c:pt>
                <c:pt idx="24">
                  <c:v>50.500522934409084</c:v>
                </c:pt>
                <c:pt idx="25">
                  <c:v>48.880368098159508</c:v>
                </c:pt>
                <c:pt idx="26">
                  <c:v>48.435102792267564</c:v>
                </c:pt>
                <c:pt idx="27">
                  <c:v>50.122174709835065</c:v>
                </c:pt>
                <c:pt idx="28">
                  <c:v>50.705088902513793</c:v>
                </c:pt>
                <c:pt idx="29">
                  <c:v>50.629128656810316</c:v>
                </c:pt>
                <c:pt idx="30">
                  <c:v>51.948267285690598</c:v>
                </c:pt>
                <c:pt idx="31">
                  <c:v>52.343356290945742</c:v>
                </c:pt>
                <c:pt idx="32">
                  <c:v>53.298791018998273</c:v>
                </c:pt>
                <c:pt idx="33">
                  <c:v>54.885210891617731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B57-40FB-B42C-3DD7FEE5263F}"/>
            </c:ext>
          </c:extLst>
        </c:ser>
        <c:ser>
          <c:idx val="3"/>
          <c:order val="3"/>
          <c:tx>
            <c:v>Ensemble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'Chrono 2nd degré'!$B$4:$AI$4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'Chrono 2nd degré'!$B$24:$AI$24</c:f>
              <c:numCache>
                <c:formatCode>0.0</c:formatCode>
                <c:ptCount val="34"/>
                <c:pt idx="0">
                  <c:v>66.217130703789636</c:v>
                </c:pt>
                <c:pt idx="1">
                  <c:v>66.006838222062257</c:v>
                </c:pt>
                <c:pt idx="2">
                  <c:v>64.611295101969674</c:v>
                </c:pt>
                <c:pt idx="3">
                  <c:v>65.387062566277834</c:v>
                </c:pt>
                <c:pt idx="4">
                  <c:v>64.824607435514466</c:v>
                </c:pt>
                <c:pt idx="5">
                  <c:v>65.040618500058869</c:v>
                </c:pt>
                <c:pt idx="6">
                  <c:v>65.00172897375802</c:v>
                </c:pt>
                <c:pt idx="7">
                  <c:v>64.631563020124077</c:v>
                </c:pt>
                <c:pt idx="8">
                  <c:v>64.638316853765517</c:v>
                </c:pt>
                <c:pt idx="9">
                  <c:v>65.01160597707819</c:v>
                </c:pt>
                <c:pt idx="10">
                  <c:v>65.104905018429264</c:v>
                </c:pt>
                <c:pt idx="11">
                  <c:v>65.318914451026316</c:v>
                </c:pt>
                <c:pt idx="12">
                  <c:v>65.885425385877397</c:v>
                </c:pt>
                <c:pt idx="13">
                  <c:v>66.16229288538841</c:v>
                </c:pt>
                <c:pt idx="14">
                  <c:v>66.560999039385209</c:v>
                </c:pt>
                <c:pt idx="15">
                  <c:v>67.224344202784181</c:v>
                </c:pt>
                <c:pt idx="16">
                  <c:v>67.571889993414658</c:v>
                </c:pt>
                <c:pt idx="17">
                  <c:v>68.016816741442597</c:v>
                </c:pt>
                <c:pt idx="18">
                  <c:v>67.768465329440943</c:v>
                </c:pt>
                <c:pt idx="19">
                  <c:v>68.355375758518747</c:v>
                </c:pt>
                <c:pt idx="20">
                  <c:v>68.63086538760534</c:v>
                </c:pt>
                <c:pt idx="21">
                  <c:v>68.973636110164506</c:v>
                </c:pt>
                <c:pt idx="22">
                  <c:v>69.0820661207905</c:v>
                </c:pt>
                <c:pt idx="23">
                  <c:v>69.51086787524487</c:v>
                </c:pt>
                <c:pt idx="24">
                  <c:v>69.413373104648272</c:v>
                </c:pt>
                <c:pt idx="25">
                  <c:v>69.256062474311548</c:v>
                </c:pt>
                <c:pt idx="26">
                  <c:v>69.402219229042402</c:v>
                </c:pt>
                <c:pt idx="27">
                  <c:v>70.358601906491145</c:v>
                </c:pt>
                <c:pt idx="28">
                  <c:v>71.076983658200433</c:v>
                </c:pt>
                <c:pt idx="29">
                  <c:v>70.925519899010041</c:v>
                </c:pt>
                <c:pt idx="30">
                  <c:v>71.379380190399033</c:v>
                </c:pt>
                <c:pt idx="31">
                  <c:v>71.119809394145676</c:v>
                </c:pt>
                <c:pt idx="32">
                  <c:v>71.422621733245407</c:v>
                </c:pt>
                <c:pt idx="33">
                  <c:v>72.177871148459388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B57-40FB-B42C-3DD7FEE52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850368"/>
        <c:axId val="348227264"/>
      </c:lineChart>
      <c:catAx>
        <c:axId val="42585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348227264"/>
        <c:crosses val="autoZero"/>
        <c:auto val="1"/>
        <c:lblAlgn val="ctr"/>
        <c:lblOffset val="100"/>
        <c:noMultiLvlLbl val="0"/>
      </c:catAx>
      <c:valAx>
        <c:axId val="348227264"/>
        <c:scaling>
          <c:orientation val="minMax"/>
          <c:min val="4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42585036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3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83</xdr:row>
      <xdr:rowOff>0</xdr:rowOff>
    </xdr:from>
    <xdr:to>
      <xdr:col>34</xdr:col>
      <xdr:colOff>802822</xdr:colOff>
      <xdr:row>107</xdr:row>
      <xdr:rowOff>48987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108</xdr:row>
      <xdr:rowOff>55789</xdr:rowOff>
    </xdr:from>
    <xdr:to>
      <xdr:col>34</xdr:col>
      <xdr:colOff>789215</xdr:colOff>
      <xdr:row>132</xdr:row>
      <xdr:rowOff>104776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L82"/>
  <sheetViews>
    <sheetView tabSelected="1" topLeftCell="I1" zoomScale="70" zoomScaleNormal="70" workbookViewId="0">
      <selection activeCell="AK22" sqref="AK22"/>
    </sheetView>
  </sheetViews>
  <sheetFormatPr baseColWidth="10" defaultColWidth="11.42578125" defaultRowHeight="12.75" x14ac:dyDescent="0.25"/>
  <cols>
    <col min="1" max="1" width="23" style="2" customWidth="1"/>
    <col min="2" max="18" width="11.140625" style="2" customWidth="1"/>
    <col min="19" max="35" width="12.28515625" style="2" customWidth="1"/>
    <col min="36" max="16384" width="11.42578125" style="2"/>
  </cols>
  <sheetData>
    <row r="1" spans="1:38" ht="38.25" customHeight="1" x14ac:dyDescent="0.25">
      <c r="A1" s="5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8" ht="13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8" ht="24" customHeight="1" x14ac:dyDescent="0.25">
      <c r="A3" s="53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5"/>
    </row>
    <row r="4" spans="1:38" s="6" customFormat="1" ht="21" customHeight="1" x14ac:dyDescent="0.25">
      <c r="A4" s="4"/>
      <c r="B4" s="5">
        <v>1990</v>
      </c>
      <c r="C4" s="5">
        <v>1991</v>
      </c>
      <c r="D4" s="5">
        <v>1992</v>
      </c>
      <c r="E4" s="5">
        <v>1993</v>
      </c>
      <c r="F4" s="5">
        <v>1994</v>
      </c>
      <c r="G4" s="5">
        <v>1995</v>
      </c>
      <c r="H4" s="5">
        <v>1996</v>
      </c>
      <c r="I4" s="5">
        <v>1997</v>
      </c>
      <c r="J4" s="5">
        <v>1998</v>
      </c>
      <c r="K4" s="5">
        <v>1999</v>
      </c>
      <c r="L4" s="5">
        <v>2000</v>
      </c>
      <c r="M4" s="5">
        <v>2001</v>
      </c>
      <c r="N4" s="5">
        <v>2002</v>
      </c>
      <c r="O4" s="5">
        <v>2003</v>
      </c>
      <c r="P4" s="5">
        <v>2004</v>
      </c>
      <c r="Q4" s="5">
        <v>2005</v>
      </c>
      <c r="R4" s="5">
        <v>2006</v>
      </c>
      <c r="S4" s="5">
        <v>2007</v>
      </c>
      <c r="T4" s="5">
        <v>2008</v>
      </c>
      <c r="U4" s="5">
        <v>2009</v>
      </c>
      <c r="V4" s="5">
        <v>2010</v>
      </c>
      <c r="W4" s="5">
        <v>2011</v>
      </c>
      <c r="X4" s="5">
        <v>2012</v>
      </c>
      <c r="Y4" s="5">
        <v>2013</v>
      </c>
      <c r="Z4" s="5">
        <v>2014</v>
      </c>
      <c r="AA4" s="5">
        <v>2015</v>
      </c>
      <c r="AB4" s="5">
        <v>2016</v>
      </c>
      <c r="AC4" s="5">
        <v>2017</v>
      </c>
      <c r="AD4" s="5">
        <v>2018</v>
      </c>
      <c r="AE4" s="5">
        <v>2019</v>
      </c>
      <c r="AF4" s="5">
        <v>2020</v>
      </c>
      <c r="AG4" s="5">
        <v>2021</v>
      </c>
      <c r="AH4" s="5">
        <v>2022</v>
      </c>
      <c r="AI4" s="5">
        <v>2023</v>
      </c>
    </row>
    <row r="5" spans="1:38" ht="21" customHeight="1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1"/>
      <c r="AF5" s="11"/>
      <c r="AG5" s="11"/>
      <c r="AH5" s="11"/>
      <c r="AI5" s="11"/>
    </row>
    <row r="6" spans="1:38" ht="21" customHeight="1" x14ac:dyDescent="0.25">
      <c r="A6" s="12" t="s">
        <v>3</v>
      </c>
      <c r="B6" s="13">
        <f>7413+329</f>
        <v>7742</v>
      </c>
      <c r="C6" s="13">
        <f>7769+358</f>
        <v>8127</v>
      </c>
      <c r="D6" s="13">
        <v>8613</v>
      </c>
      <c r="E6" s="13">
        <v>9167</v>
      </c>
      <c r="F6" s="14">
        <v>9861</v>
      </c>
      <c r="G6" s="14">
        <v>10380</v>
      </c>
      <c r="H6" s="14">
        <v>10592</v>
      </c>
      <c r="I6" s="14">
        <v>10700</v>
      </c>
      <c r="J6" s="14">
        <v>10920</v>
      </c>
      <c r="K6" s="14">
        <v>11271</v>
      </c>
      <c r="L6" s="14">
        <v>11518</v>
      </c>
      <c r="M6" s="14">
        <v>11994</v>
      </c>
      <c r="N6" s="14">
        <v>12376</v>
      </c>
      <c r="O6" s="14">
        <v>12797</v>
      </c>
      <c r="P6" s="14">
        <v>13153</v>
      </c>
      <c r="Q6" s="14">
        <v>13418</v>
      </c>
      <c r="R6" s="14">
        <v>13555</v>
      </c>
      <c r="S6" s="13">
        <v>13665</v>
      </c>
      <c r="T6" s="14">
        <v>13592</v>
      </c>
      <c r="U6" s="14">
        <v>13826</v>
      </c>
      <c r="V6" s="14">
        <v>13841</v>
      </c>
      <c r="W6" s="14">
        <v>14058</v>
      </c>
      <c r="X6" s="14">
        <v>14149</v>
      </c>
      <c r="Y6" s="14">
        <v>14304</v>
      </c>
      <c r="Z6" s="14">
        <v>14323</v>
      </c>
      <c r="AA6" s="14">
        <v>14093</v>
      </c>
      <c r="AB6" s="14">
        <v>13734</v>
      </c>
      <c r="AC6" s="14">
        <v>13414</v>
      </c>
      <c r="AD6" s="14">
        <v>13373</v>
      </c>
      <c r="AE6" s="14">
        <v>13214</v>
      </c>
      <c r="AF6" s="14">
        <f>12572+672</f>
        <v>13244</v>
      </c>
      <c r="AG6" s="14">
        <v>13063</v>
      </c>
      <c r="AH6" s="14">
        <v>12870</v>
      </c>
      <c r="AI6" s="14">
        <v>12877</v>
      </c>
    </row>
    <row r="7" spans="1:38" ht="21" customHeight="1" x14ac:dyDescent="0.25">
      <c r="A7" s="15" t="s">
        <v>4</v>
      </c>
      <c r="B7" s="16">
        <v>4355</v>
      </c>
      <c r="C7" s="16">
        <f>4716</f>
        <v>4716</v>
      </c>
      <c r="D7" s="16">
        <v>5137</v>
      </c>
      <c r="E7" s="16">
        <v>5242</v>
      </c>
      <c r="F7" s="17">
        <v>5409</v>
      </c>
      <c r="G7" s="17">
        <v>5448</v>
      </c>
      <c r="H7" s="17">
        <v>5500</v>
      </c>
      <c r="I7" s="17">
        <v>5604</v>
      </c>
      <c r="J7" s="17">
        <v>5759</v>
      </c>
      <c r="K7" s="17">
        <v>5872</v>
      </c>
      <c r="L7" s="17">
        <v>5949</v>
      </c>
      <c r="M7" s="17">
        <v>5981</v>
      </c>
      <c r="N7" s="17">
        <v>5999</v>
      </c>
      <c r="O7" s="17">
        <v>5923</v>
      </c>
      <c r="P7" s="17">
        <v>5907</v>
      </c>
      <c r="Q7" s="17">
        <v>5862</v>
      </c>
      <c r="R7" s="17">
        <v>5695</v>
      </c>
      <c r="S7" s="16">
        <v>5527</v>
      </c>
      <c r="T7" s="17">
        <v>5502</v>
      </c>
      <c r="U7" s="17">
        <v>5433</v>
      </c>
      <c r="V7" s="17">
        <v>5321</v>
      </c>
      <c r="W7" s="17">
        <v>5139</v>
      </c>
      <c r="X7" s="17">
        <v>5107</v>
      </c>
      <c r="Y7" s="17">
        <v>4971</v>
      </c>
      <c r="Z7" s="17">
        <v>4812</v>
      </c>
      <c r="AA7" s="17">
        <v>4666</v>
      </c>
      <c r="AB7" s="17">
        <v>4468</v>
      </c>
      <c r="AC7" s="17">
        <v>4263</v>
      </c>
      <c r="AD7" s="17">
        <v>4062</v>
      </c>
      <c r="AE7" s="17">
        <v>3999</v>
      </c>
      <c r="AF7" s="17">
        <f>3773+88</f>
        <v>3861</v>
      </c>
      <c r="AG7" s="17">
        <v>3902</v>
      </c>
      <c r="AH7" s="17">
        <v>3785</v>
      </c>
      <c r="AI7" s="17">
        <v>3741</v>
      </c>
    </row>
    <row r="8" spans="1:38" s="21" customFormat="1" ht="21" customHeight="1" x14ac:dyDescent="0.25">
      <c r="A8" s="18" t="s">
        <v>5</v>
      </c>
      <c r="B8" s="19">
        <f t="shared" ref="B8:G8" si="0">SUM(B6:B7)</f>
        <v>12097</v>
      </c>
      <c r="C8" s="19">
        <f t="shared" si="0"/>
        <v>12843</v>
      </c>
      <c r="D8" s="19">
        <f t="shared" si="0"/>
        <v>13750</v>
      </c>
      <c r="E8" s="19">
        <f t="shared" si="0"/>
        <v>14409</v>
      </c>
      <c r="F8" s="19">
        <f t="shared" si="0"/>
        <v>15270</v>
      </c>
      <c r="G8" s="19">
        <f t="shared" si="0"/>
        <v>15828</v>
      </c>
      <c r="H8" s="19">
        <f t="shared" ref="H8:AD8" si="1">SUM(H6:H7)</f>
        <v>16092</v>
      </c>
      <c r="I8" s="19">
        <f t="shared" si="1"/>
        <v>16304</v>
      </c>
      <c r="J8" s="19">
        <f t="shared" si="1"/>
        <v>16679</v>
      </c>
      <c r="K8" s="19">
        <f t="shared" si="1"/>
        <v>17143</v>
      </c>
      <c r="L8" s="19">
        <f t="shared" si="1"/>
        <v>17467</v>
      </c>
      <c r="M8" s="19">
        <f t="shared" si="1"/>
        <v>17975</v>
      </c>
      <c r="N8" s="19">
        <f t="shared" si="1"/>
        <v>18375</v>
      </c>
      <c r="O8" s="19">
        <f t="shared" si="1"/>
        <v>18720</v>
      </c>
      <c r="P8" s="19">
        <f t="shared" si="1"/>
        <v>19060</v>
      </c>
      <c r="Q8" s="19">
        <f t="shared" si="1"/>
        <v>19280</v>
      </c>
      <c r="R8" s="19">
        <f t="shared" si="1"/>
        <v>19250</v>
      </c>
      <c r="S8" s="19">
        <f t="shared" si="1"/>
        <v>19192</v>
      </c>
      <c r="T8" s="19">
        <f t="shared" si="1"/>
        <v>19094</v>
      </c>
      <c r="U8" s="19">
        <f t="shared" si="1"/>
        <v>19259</v>
      </c>
      <c r="V8" s="19">
        <f t="shared" si="1"/>
        <v>19162</v>
      </c>
      <c r="W8" s="19">
        <f t="shared" si="1"/>
        <v>19197</v>
      </c>
      <c r="X8" s="19">
        <f t="shared" si="1"/>
        <v>19256</v>
      </c>
      <c r="Y8" s="19">
        <f t="shared" si="1"/>
        <v>19275</v>
      </c>
      <c r="Z8" s="19">
        <f t="shared" si="1"/>
        <v>19135</v>
      </c>
      <c r="AA8" s="19">
        <f t="shared" si="1"/>
        <v>18759</v>
      </c>
      <c r="AB8" s="19">
        <f t="shared" si="1"/>
        <v>18202</v>
      </c>
      <c r="AC8" s="19">
        <f t="shared" si="1"/>
        <v>17677</v>
      </c>
      <c r="AD8" s="19">
        <f t="shared" si="1"/>
        <v>17435</v>
      </c>
      <c r="AE8" s="20">
        <f>SUM(AE6:AE7)</f>
        <v>17213</v>
      </c>
      <c r="AF8" s="20">
        <f>SUM(AF6:AF7)</f>
        <v>17105</v>
      </c>
      <c r="AG8" s="20">
        <f>SUM(AG6:AG7)</f>
        <v>16965</v>
      </c>
      <c r="AH8" s="20">
        <v>16655</v>
      </c>
      <c r="AI8" s="20">
        <v>16618</v>
      </c>
    </row>
    <row r="9" spans="1:38" s="25" customFormat="1" ht="21" customHeight="1" x14ac:dyDescent="0.25">
      <c r="A9" s="22" t="s">
        <v>6</v>
      </c>
      <c r="B9" s="23">
        <f t="shared" ref="B9:AD9" si="2">B6/B8*100</f>
        <v>63.999338679011331</v>
      </c>
      <c r="C9" s="23">
        <f t="shared" si="2"/>
        <v>63.279607568325162</v>
      </c>
      <c r="D9" s="23">
        <f t="shared" si="2"/>
        <v>62.639999999999993</v>
      </c>
      <c r="E9" s="23">
        <f t="shared" si="2"/>
        <v>63.619959747380108</v>
      </c>
      <c r="F9" s="23">
        <f t="shared" si="2"/>
        <v>64.577603143418472</v>
      </c>
      <c r="G9" s="23">
        <f t="shared" si="2"/>
        <v>65.579984836997724</v>
      </c>
      <c r="H9" s="23">
        <f t="shared" si="2"/>
        <v>65.821526224210785</v>
      </c>
      <c r="I9" s="23">
        <f t="shared" si="2"/>
        <v>65.628066732090289</v>
      </c>
      <c r="J9" s="23">
        <f t="shared" si="2"/>
        <v>65.471551052221358</v>
      </c>
      <c r="K9" s="23">
        <f t="shared" si="2"/>
        <v>65.74695210873243</v>
      </c>
      <c r="L9" s="23">
        <f t="shared" si="2"/>
        <v>65.941489666227753</v>
      </c>
      <c r="M9" s="23">
        <f t="shared" si="2"/>
        <v>66.7260083449235</v>
      </c>
      <c r="N9" s="23">
        <f t="shared" si="2"/>
        <v>67.352380952380955</v>
      </c>
      <c r="O9" s="23">
        <f t="shared" si="2"/>
        <v>68.36004273504274</v>
      </c>
      <c r="P9" s="23">
        <f t="shared" si="2"/>
        <v>69.008394543546686</v>
      </c>
      <c r="Q9" s="23">
        <f t="shared" si="2"/>
        <v>69.595435684647299</v>
      </c>
      <c r="R9" s="23">
        <f t="shared" si="2"/>
        <v>70.415584415584419</v>
      </c>
      <c r="S9" s="23">
        <f t="shared" si="2"/>
        <v>71.201542309295547</v>
      </c>
      <c r="T9" s="23">
        <f t="shared" si="2"/>
        <v>71.18466533989735</v>
      </c>
      <c r="U9" s="23">
        <f t="shared" si="2"/>
        <v>71.789812555169007</v>
      </c>
      <c r="V9" s="23">
        <f t="shared" si="2"/>
        <v>72.231499843440133</v>
      </c>
      <c r="W9" s="23">
        <f t="shared" si="2"/>
        <v>73.230192217533983</v>
      </c>
      <c r="X9" s="23">
        <f t="shared" si="2"/>
        <v>73.478396343996678</v>
      </c>
      <c r="Y9" s="23">
        <f t="shared" si="2"/>
        <v>74.210116731517502</v>
      </c>
      <c r="Z9" s="23">
        <f t="shared" si="2"/>
        <v>74.852364776587407</v>
      </c>
      <c r="AA9" s="23">
        <f t="shared" si="2"/>
        <v>75.126605895836661</v>
      </c>
      <c r="AB9" s="23">
        <f t="shared" si="2"/>
        <v>75.453246895945497</v>
      </c>
      <c r="AC9" s="23">
        <f t="shared" si="2"/>
        <v>75.883916954234323</v>
      </c>
      <c r="AD9" s="23">
        <f t="shared" si="2"/>
        <v>76.70203613421279</v>
      </c>
      <c r="AE9" s="24">
        <f>AE6/AE8*100</f>
        <v>76.767559402776982</v>
      </c>
      <c r="AF9" s="24">
        <f>AF6/AF8*100</f>
        <v>77.427652733118961</v>
      </c>
      <c r="AG9" s="24">
        <f>AG6/AG8*100</f>
        <v>76.999705275567337</v>
      </c>
      <c r="AH9" s="24">
        <v>77.274091864305021</v>
      </c>
      <c r="AI9" s="24">
        <v>77.488265735948971</v>
      </c>
    </row>
    <row r="10" spans="1:38" ht="15.75" x14ac:dyDescent="0.25">
      <c r="A10" s="7" t="s">
        <v>7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7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9"/>
      <c r="AE10" s="29"/>
      <c r="AF10" s="29"/>
      <c r="AG10" s="29"/>
      <c r="AH10" s="29"/>
      <c r="AI10" s="29"/>
    </row>
    <row r="11" spans="1:38" ht="21" customHeight="1" x14ac:dyDescent="0.25">
      <c r="A11" s="12" t="s">
        <v>3</v>
      </c>
      <c r="B11" s="13">
        <v>2480</v>
      </c>
      <c r="C11" s="13">
        <v>2780</v>
      </c>
      <c r="D11" s="13">
        <v>2867</v>
      </c>
      <c r="E11" s="13">
        <v>2910</v>
      </c>
      <c r="F11" s="14">
        <v>2749</v>
      </c>
      <c r="G11" s="14">
        <v>2714</v>
      </c>
      <c r="H11" s="14">
        <v>2731</v>
      </c>
      <c r="I11" s="14">
        <v>2802</v>
      </c>
      <c r="J11" s="14">
        <v>2991</v>
      </c>
      <c r="K11" s="14">
        <v>3203</v>
      </c>
      <c r="L11" s="14">
        <v>3358</v>
      </c>
      <c r="M11" s="14">
        <v>3490</v>
      </c>
      <c r="N11" s="14">
        <v>3761</v>
      </c>
      <c r="O11" s="14">
        <v>3828</v>
      </c>
      <c r="P11" s="14">
        <v>4019</v>
      </c>
      <c r="Q11" s="14">
        <v>4253</v>
      </c>
      <c r="R11" s="14">
        <v>4314</v>
      </c>
      <c r="S11" s="13">
        <v>4322</v>
      </c>
      <c r="T11" s="14">
        <v>4294</v>
      </c>
      <c r="U11" s="14">
        <v>4389</v>
      </c>
      <c r="V11" s="14">
        <v>4528</v>
      </c>
      <c r="W11" s="14">
        <v>4551</v>
      </c>
      <c r="X11" s="14">
        <v>4586</v>
      </c>
      <c r="Y11" s="14">
        <v>4606</v>
      </c>
      <c r="Z11" s="14">
        <v>4637</v>
      </c>
      <c r="AA11" s="14">
        <v>4625</v>
      </c>
      <c r="AB11" s="14">
        <v>4750</v>
      </c>
      <c r="AC11" s="14">
        <v>5004</v>
      </c>
      <c r="AD11" s="14">
        <v>4979</v>
      </c>
      <c r="AE11" s="14">
        <v>4917</v>
      </c>
      <c r="AF11" s="14">
        <v>4767</v>
      </c>
      <c r="AG11" s="14">
        <v>4716</v>
      </c>
      <c r="AH11" s="14">
        <v>4623</v>
      </c>
      <c r="AI11" s="14">
        <v>4653</v>
      </c>
      <c r="AJ11" s="30"/>
      <c r="AK11" s="30"/>
      <c r="AL11" s="30"/>
    </row>
    <row r="12" spans="1:38" ht="21" customHeight="1" x14ac:dyDescent="0.25">
      <c r="A12" s="15" t="s">
        <v>4</v>
      </c>
      <c r="B12" s="16">
        <f>905-29</f>
        <v>876</v>
      </c>
      <c r="C12" s="16">
        <f>1011-19</f>
        <v>992</v>
      </c>
      <c r="D12" s="16">
        <f>1130-39</f>
        <v>1091</v>
      </c>
      <c r="E12" s="16">
        <f>1186-39</f>
        <v>1147</v>
      </c>
      <c r="F12" s="17">
        <v>1196</v>
      </c>
      <c r="G12" s="17">
        <v>1246</v>
      </c>
      <c r="H12" s="17">
        <v>1368</v>
      </c>
      <c r="I12" s="17">
        <v>1411</v>
      </c>
      <c r="J12" s="17">
        <v>1455</v>
      </c>
      <c r="K12" s="17">
        <v>1535</v>
      </c>
      <c r="L12" s="17">
        <v>1562</v>
      </c>
      <c r="M12" s="17">
        <v>1619</v>
      </c>
      <c r="N12" s="17">
        <v>1725</v>
      </c>
      <c r="O12" s="17">
        <v>1751</v>
      </c>
      <c r="P12" s="17">
        <v>1725</v>
      </c>
      <c r="Q12" s="17">
        <v>1650</v>
      </c>
      <c r="R12" s="17">
        <v>1674</v>
      </c>
      <c r="S12" s="16">
        <v>1666</v>
      </c>
      <c r="T12" s="17">
        <v>1657</v>
      </c>
      <c r="U12" s="17">
        <v>1662</v>
      </c>
      <c r="V12" s="17">
        <v>1622</v>
      </c>
      <c r="W12" s="17">
        <v>1658</v>
      </c>
      <c r="X12" s="17">
        <v>1598</v>
      </c>
      <c r="Y12" s="17">
        <v>1638</v>
      </c>
      <c r="Z12" s="17">
        <v>1719</v>
      </c>
      <c r="AA12" s="17">
        <v>1725</v>
      </c>
      <c r="AB12" s="17">
        <v>1712</v>
      </c>
      <c r="AC12" s="17">
        <v>1613</v>
      </c>
      <c r="AD12" s="17">
        <v>1536</v>
      </c>
      <c r="AE12" s="17">
        <v>1614</v>
      </c>
      <c r="AF12" s="17">
        <v>1719</v>
      </c>
      <c r="AG12" s="17">
        <v>1746</v>
      </c>
      <c r="AH12" s="17">
        <v>1745</v>
      </c>
      <c r="AI12" s="17">
        <v>1670</v>
      </c>
    </row>
    <row r="13" spans="1:38" ht="21" customHeight="1" x14ac:dyDescent="0.25">
      <c r="A13" s="18" t="s">
        <v>5</v>
      </c>
      <c r="B13" s="19">
        <f t="shared" ref="B13:D13" si="3">SUM(B11:B12)</f>
        <v>3356</v>
      </c>
      <c r="C13" s="19">
        <f t="shared" si="3"/>
        <v>3772</v>
      </c>
      <c r="D13" s="19">
        <f t="shared" si="3"/>
        <v>3958</v>
      </c>
      <c r="E13" s="19">
        <f t="shared" ref="E13:AD13" si="4">SUM(E11:E12)</f>
        <v>4057</v>
      </c>
      <c r="F13" s="19">
        <f t="shared" si="4"/>
        <v>3945</v>
      </c>
      <c r="G13" s="19">
        <f t="shared" si="4"/>
        <v>3960</v>
      </c>
      <c r="H13" s="19">
        <f t="shared" si="4"/>
        <v>4099</v>
      </c>
      <c r="I13" s="19">
        <f t="shared" si="4"/>
        <v>4213</v>
      </c>
      <c r="J13" s="19">
        <f t="shared" si="4"/>
        <v>4446</v>
      </c>
      <c r="K13" s="19">
        <f t="shared" si="4"/>
        <v>4738</v>
      </c>
      <c r="L13" s="19">
        <f t="shared" si="4"/>
        <v>4920</v>
      </c>
      <c r="M13" s="19">
        <f t="shared" si="4"/>
        <v>5109</v>
      </c>
      <c r="N13" s="19">
        <f t="shared" si="4"/>
        <v>5486</v>
      </c>
      <c r="O13" s="19">
        <f t="shared" si="4"/>
        <v>5579</v>
      </c>
      <c r="P13" s="19">
        <f t="shared" si="4"/>
        <v>5744</v>
      </c>
      <c r="Q13" s="19">
        <f t="shared" si="4"/>
        <v>5903</v>
      </c>
      <c r="R13" s="19">
        <f t="shared" si="4"/>
        <v>5988</v>
      </c>
      <c r="S13" s="19">
        <f t="shared" si="4"/>
        <v>5988</v>
      </c>
      <c r="T13" s="19">
        <f t="shared" si="4"/>
        <v>5951</v>
      </c>
      <c r="U13" s="19">
        <f t="shared" si="4"/>
        <v>6051</v>
      </c>
      <c r="V13" s="19">
        <f t="shared" si="4"/>
        <v>6150</v>
      </c>
      <c r="W13" s="19">
        <f t="shared" si="4"/>
        <v>6209</v>
      </c>
      <c r="X13" s="19">
        <f t="shared" si="4"/>
        <v>6184</v>
      </c>
      <c r="Y13" s="19">
        <f t="shared" si="4"/>
        <v>6244</v>
      </c>
      <c r="Z13" s="19">
        <f t="shared" si="4"/>
        <v>6356</v>
      </c>
      <c r="AA13" s="19">
        <f t="shared" si="4"/>
        <v>6350</v>
      </c>
      <c r="AB13" s="19">
        <f t="shared" si="4"/>
        <v>6462</v>
      </c>
      <c r="AC13" s="19">
        <f t="shared" si="4"/>
        <v>6617</v>
      </c>
      <c r="AD13" s="19">
        <f t="shared" si="4"/>
        <v>6515</v>
      </c>
      <c r="AE13" s="20">
        <f>SUM(AE11:AE12)</f>
        <v>6531</v>
      </c>
      <c r="AF13" s="20">
        <f>SUM(AF11:AF12)</f>
        <v>6486</v>
      </c>
      <c r="AG13" s="20">
        <f>SUM(AG11:AG12)</f>
        <v>6462</v>
      </c>
      <c r="AH13" s="20">
        <v>6368</v>
      </c>
      <c r="AI13" s="20">
        <v>6323</v>
      </c>
    </row>
    <row r="14" spans="1:38" s="25" customFormat="1" ht="21" customHeight="1" x14ac:dyDescent="0.25">
      <c r="A14" s="22" t="s">
        <v>6</v>
      </c>
      <c r="B14" s="23">
        <f t="shared" ref="B14:AD14" si="5">B11/B13*100</f>
        <v>73.897497020262222</v>
      </c>
      <c r="C14" s="23">
        <f t="shared" si="5"/>
        <v>73.700954400848346</v>
      </c>
      <c r="D14" s="23">
        <f t="shared" si="5"/>
        <v>72.4355735219808</v>
      </c>
      <c r="E14" s="23">
        <f t="shared" si="5"/>
        <v>71.727877742174016</v>
      </c>
      <c r="F14" s="23">
        <f t="shared" si="5"/>
        <v>69.683143219264892</v>
      </c>
      <c r="G14" s="23">
        <f t="shared" si="5"/>
        <v>68.535353535353536</v>
      </c>
      <c r="H14" s="23">
        <f t="shared" si="5"/>
        <v>66.626006343010488</v>
      </c>
      <c r="I14" s="23">
        <f t="shared" si="5"/>
        <v>66.508426299549015</v>
      </c>
      <c r="J14" s="23">
        <f t="shared" si="5"/>
        <v>67.273954116059372</v>
      </c>
      <c r="K14" s="23">
        <f t="shared" si="5"/>
        <v>67.602363866610375</v>
      </c>
      <c r="L14" s="23">
        <f t="shared" si="5"/>
        <v>68.252032520325201</v>
      </c>
      <c r="M14" s="23">
        <f t="shared" si="5"/>
        <v>68.310824036014878</v>
      </c>
      <c r="N14" s="23">
        <f t="shared" si="5"/>
        <v>68.556325191396283</v>
      </c>
      <c r="O14" s="23">
        <f t="shared" si="5"/>
        <v>68.614447033518559</v>
      </c>
      <c r="P14" s="23">
        <f t="shared" si="5"/>
        <v>69.968662952646241</v>
      </c>
      <c r="Q14" s="23">
        <f t="shared" si="5"/>
        <v>72.048111129933929</v>
      </c>
      <c r="R14" s="23">
        <f t="shared" si="5"/>
        <v>72.044088176352702</v>
      </c>
      <c r="S14" s="23">
        <f t="shared" si="5"/>
        <v>72.177688710754836</v>
      </c>
      <c r="T14" s="23">
        <f t="shared" si="5"/>
        <v>72.155940178121327</v>
      </c>
      <c r="U14" s="23">
        <f t="shared" si="5"/>
        <v>72.53346554288548</v>
      </c>
      <c r="V14" s="23">
        <f t="shared" si="5"/>
        <v>73.626016260162601</v>
      </c>
      <c r="W14" s="23">
        <f t="shared" si="5"/>
        <v>73.296827186342412</v>
      </c>
      <c r="X14" s="23">
        <f t="shared" si="5"/>
        <v>74.159120310478656</v>
      </c>
      <c r="Y14" s="23">
        <f t="shared" si="5"/>
        <v>73.766816143497763</v>
      </c>
      <c r="Z14" s="23">
        <f t="shared" si="5"/>
        <v>72.954688483322855</v>
      </c>
      <c r="AA14" s="23">
        <f t="shared" si="5"/>
        <v>72.834645669291348</v>
      </c>
      <c r="AB14" s="23">
        <f t="shared" si="5"/>
        <v>73.506654286598575</v>
      </c>
      <c r="AC14" s="23">
        <f t="shared" si="5"/>
        <v>75.623394287441442</v>
      </c>
      <c r="AD14" s="23">
        <f t="shared" si="5"/>
        <v>76.423637759017652</v>
      </c>
      <c r="AE14" s="24">
        <f>AE11/AE13*100</f>
        <v>75.287092328892967</v>
      </c>
      <c r="AF14" s="24">
        <f>AF11/AF13*100</f>
        <v>73.496762257169294</v>
      </c>
      <c r="AG14" s="24">
        <f>AG11/AG13*100</f>
        <v>72.98050139275766</v>
      </c>
      <c r="AH14" s="24">
        <v>72.597361809045225</v>
      </c>
      <c r="AI14" s="24">
        <v>73.588486477937693</v>
      </c>
    </row>
    <row r="15" spans="1:38" ht="15.75" x14ac:dyDescent="0.25">
      <c r="A15" s="7" t="s">
        <v>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  <c r="AE15" s="29"/>
      <c r="AF15" s="29"/>
      <c r="AG15" s="29"/>
      <c r="AH15" s="29"/>
      <c r="AI15" s="29"/>
    </row>
    <row r="16" spans="1:38" ht="21" customHeight="1" x14ac:dyDescent="0.25">
      <c r="A16" s="12" t="s">
        <v>3</v>
      </c>
      <c r="B16" s="13">
        <v>3477</v>
      </c>
      <c r="C16" s="13">
        <v>3765</v>
      </c>
      <c r="D16" s="13">
        <v>3347</v>
      </c>
      <c r="E16" s="13">
        <v>3338</v>
      </c>
      <c r="F16" s="14">
        <v>3449</v>
      </c>
      <c r="G16" s="14">
        <v>3479</v>
      </c>
      <c r="H16" s="14">
        <v>3595</v>
      </c>
      <c r="I16" s="14">
        <v>3584</v>
      </c>
      <c r="J16" s="14">
        <v>3478</v>
      </c>
      <c r="K16" s="14">
        <v>3451</v>
      </c>
      <c r="L16" s="14">
        <v>3494</v>
      </c>
      <c r="M16" s="14">
        <v>3482</v>
      </c>
      <c r="N16" s="14">
        <v>3541</v>
      </c>
      <c r="O16" s="14">
        <v>3620</v>
      </c>
      <c r="P16" s="14">
        <v>3615</v>
      </c>
      <c r="Q16" s="14">
        <v>3625</v>
      </c>
      <c r="R16" s="14">
        <v>3679</v>
      </c>
      <c r="S16" s="13">
        <v>3692</v>
      </c>
      <c r="T16" s="14">
        <v>3703</v>
      </c>
      <c r="U16" s="14">
        <v>3751</v>
      </c>
      <c r="V16" s="14">
        <v>3702</v>
      </c>
      <c r="W16" s="14">
        <v>3655</v>
      </c>
      <c r="X16" s="14">
        <v>3707</v>
      </c>
      <c r="Y16" s="14">
        <v>3444</v>
      </c>
      <c r="Z16" s="14">
        <v>3380</v>
      </c>
      <c r="AA16" s="14">
        <v>3187</v>
      </c>
      <c r="AB16" s="14">
        <v>3157</v>
      </c>
      <c r="AC16" s="14">
        <v>3282</v>
      </c>
      <c r="AD16" s="14">
        <v>3308</v>
      </c>
      <c r="AE16" s="14">
        <v>3219</v>
      </c>
      <c r="AF16" s="14">
        <v>3133</v>
      </c>
      <c r="AG16" s="14">
        <v>3116</v>
      </c>
      <c r="AH16" s="14">
        <v>3086</v>
      </c>
      <c r="AI16" s="14">
        <v>3084</v>
      </c>
    </row>
    <row r="17" spans="1:37" ht="21" customHeight="1" x14ac:dyDescent="0.25">
      <c r="A17" s="15" t="s">
        <v>4</v>
      </c>
      <c r="B17" s="16">
        <f>+(1585+247)-(52+22)</f>
        <v>1758</v>
      </c>
      <c r="C17" s="16">
        <f>+(1638+271)-(43+18)</f>
        <v>1848</v>
      </c>
      <c r="D17" s="16">
        <f>+(1743+203)-53</f>
        <v>1893</v>
      </c>
      <c r="E17" s="16">
        <f>1808-37</f>
        <v>1771</v>
      </c>
      <c r="F17" s="17">
        <v>2109</v>
      </c>
      <c r="G17" s="17">
        <v>2214</v>
      </c>
      <c r="H17" s="17">
        <v>2241</v>
      </c>
      <c r="I17" s="17">
        <v>2335</v>
      </c>
      <c r="J17" s="17">
        <v>2299</v>
      </c>
      <c r="K17" s="17">
        <v>2240</v>
      </c>
      <c r="L17" s="17">
        <v>2335</v>
      </c>
      <c r="M17" s="17">
        <v>2470</v>
      </c>
      <c r="N17" s="17">
        <v>2465</v>
      </c>
      <c r="O17" s="17">
        <v>2680</v>
      </c>
      <c r="P17" s="17">
        <v>2811</v>
      </c>
      <c r="Q17" s="17">
        <v>2871</v>
      </c>
      <c r="R17" s="17">
        <v>2972</v>
      </c>
      <c r="S17" s="16">
        <v>3001</v>
      </c>
      <c r="T17" s="17">
        <v>3109</v>
      </c>
      <c r="U17" s="17">
        <v>3074</v>
      </c>
      <c r="V17" s="17">
        <v>3145</v>
      </c>
      <c r="W17" s="17">
        <v>3218</v>
      </c>
      <c r="X17" s="17">
        <v>3339</v>
      </c>
      <c r="Y17" s="17">
        <v>3196</v>
      </c>
      <c r="Z17" s="17">
        <v>3313</v>
      </c>
      <c r="AA17" s="17">
        <v>3333</v>
      </c>
      <c r="AB17" s="17">
        <v>3361</v>
      </c>
      <c r="AC17" s="17">
        <v>3266</v>
      </c>
      <c r="AD17" s="17">
        <v>3216</v>
      </c>
      <c r="AE17" s="17">
        <v>3139</v>
      </c>
      <c r="AF17" s="17">
        <f>2881+17</f>
        <v>2898</v>
      </c>
      <c r="AG17" s="17">
        <v>2837</v>
      </c>
      <c r="AH17" s="17">
        <v>2704</v>
      </c>
      <c r="AI17" s="17">
        <v>2535</v>
      </c>
    </row>
    <row r="18" spans="1:37" ht="21" customHeight="1" x14ac:dyDescent="0.25">
      <c r="A18" s="18" t="s">
        <v>5</v>
      </c>
      <c r="B18" s="19">
        <f t="shared" ref="B18:D18" si="6">SUM(B16:B17)</f>
        <v>5235</v>
      </c>
      <c r="C18" s="19">
        <f t="shared" si="6"/>
        <v>5613</v>
      </c>
      <c r="D18" s="19">
        <f t="shared" si="6"/>
        <v>5240</v>
      </c>
      <c r="E18" s="19">
        <f t="shared" ref="E18:AD18" si="7">SUM(E16:E17)</f>
        <v>5109</v>
      </c>
      <c r="F18" s="19">
        <f t="shared" si="7"/>
        <v>5558</v>
      </c>
      <c r="G18" s="19">
        <f t="shared" si="7"/>
        <v>5693</v>
      </c>
      <c r="H18" s="19">
        <f t="shared" si="7"/>
        <v>5836</v>
      </c>
      <c r="I18" s="19">
        <f t="shared" si="7"/>
        <v>5919</v>
      </c>
      <c r="J18" s="19">
        <f t="shared" si="7"/>
        <v>5777</v>
      </c>
      <c r="K18" s="19">
        <f t="shared" si="7"/>
        <v>5691</v>
      </c>
      <c r="L18" s="19">
        <f t="shared" si="7"/>
        <v>5829</v>
      </c>
      <c r="M18" s="19">
        <f t="shared" si="7"/>
        <v>5952</v>
      </c>
      <c r="N18" s="19">
        <f t="shared" si="7"/>
        <v>6006</v>
      </c>
      <c r="O18" s="19">
        <f t="shared" si="7"/>
        <v>6300</v>
      </c>
      <c r="P18" s="19">
        <f t="shared" si="7"/>
        <v>6426</v>
      </c>
      <c r="Q18" s="19">
        <f t="shared" si="7"/>
        <v>6496</v>
      </c>
      <c r="R18" s="19">
        <f t="shared" si="7"/>
        <v>6651</v>
      </c>
      <c r="S18" s="19">
        <f t="shared" si="7"/>
        <v>6693</v>
      </c>
      <c r="T18" s="19">
        <f t="shared" si="7"/>
        <v>6812</v>
      </c>
      <c r="U18" s="19">
        <f t="shared" si="7"/>
        <v>6825</v>
      </c>
      <c r="V18" s="19">
        <f t="shared" si="7"/>
        <v>6847</v>
      </c>
      <c r="W18" s="19">
        <f t="shared" si="7"/>
        <v>6873</v>
      </c>
      <c r="X18" s="19">
        <f t="shared" si="7"/>
        <v>7046</v>
      </c>
      <c r="Y18" s="19">
        <f t="shared" si="7"/>
        <v>6640</v>
      </c>
      <c r="Z18" s="19">
        <f t="shared" si="7"/>
        <v>6693</v>
      </c>
      <c r="AA18" s="19">
        <f t="shared" si="7"/>
        <v>6520</v>
      </c>
      <c r="AB18" s="19">
        <f t="shared" si="7"/>
        <v>6518</v>
      </c>
      <c r="AC18" s="19">
        <f t="shared" si="7"/>
        <v>6548</v>
      </c>
      <c r="AD18" s="19">
        <f t="shared" si="7"/>
        <v>6524</v>
      </c>
      <c r="AE18" s="20">
        <f>SUM(AE16:AE17)</f>
        <v>6358</v>
      </c>
      <c r="AF18" s="20">
        <f>SUM(AF16:AF17)</f>
        <v>6031</v>
      </c>
      <c r="AG18" s="20">
        <f>SUM(AG16:AG17)</f>
        <v>5953</v>
      </c>
      <c r="AH18" s="20">
        <v>5790</v>
      </c>
      <c r="AI18" s="20">
        <v>5619</v>
      </c>
    </row>
    <row r="19" spans="1:37" s="25" customFormat="1" ht="21" customHeight="1" x14ac:dyDescent="0.25">
      <c r="A19" s="22" t="s">
        <v>6</v>
      </c>
      <c r="B19" s="23">
        <f t="shared" ref="B19:AD19" si="8">B16/B18*100</f>
        <v>66.418338108882523</v>
      </c>
      <c r="C19" s="23">
        <f t="shared" si="8"/>
        <v>67.076429716729024</v>
      </c>
      <c r="D19" s="23">
        <f t="shared" si="8"/>
        <v>63.874045801526712</v>
      </c>
      <c r="E19" s="23">
        <f t="shared" si="8"/>
        <v>65.335682129575261</v>
      </c>
      <c r="F19" s="23">
        <f t="shared" si="8"/>
        <v>62.054695933789127</v>
      </c>
      <c r="G19" s="23">
        <f t="shared" si="8"/>
        <v>61.110135253820488</v>
      </c>
      <c r="H19" s="23">
        <f t="shared" si="8"/>
        <v>61.600411240575738</v>
      </c>
      <c r="I19" s="23">
        <f t="shared" si="8"/>
        <v>60.550768710930903</v>
      </c>
      <c r="J19" s="23">
        <f t="shared" si="8"/>
        <v>60.204258265535749</v>
      </c>
      <c r="K19" s="23">
        <f t="shared" si="8"/>
        <v>60.639606396063961</v>
      </c>
      <c r="L19" s="23">
        <f t="shared" si="8"/>
        <v>59.941670955566991</v>
      </c>
      <c r="M19" s="23">
        <f t="shared" si="8"/>
        <v>58.501344086021504</v>
      </c>
      <c r="N19" s="23">
        <f t="shared" si="8"/>
        <v>58.957708957708952</v>
      </c>
      <c r="O19" s="23">
        <f t="shared" si="8"/>
        <v>57.460317460317455</v>
      </c>
      <c r="P19" s="23">
        <f t="shared" si="8"/>
        <v>56.255835667600373</v>
      </c>
      <c r="Q19" s="23">
        <f t="shared" si="8"/>
        <v>55.803571428571431</v>
      </c>
      <c r="R19" s="23">
        <f t="shared" si="8"/>
        <v>55.314990227033533</v>
      </c>
      <c r="S19" s="23">
        <f t="shared" si="8"/>
        <v>55.162109666816072</v>
      </c>
      <c r="T19" s="23">
        <f t="shared" si="8"/>
        <v>54.35995302407516</v>
      </c>
      <c r="U19" s="23">
        <f t="shared" si="8"/>
        <v>54.959706959706956</v>
      </c>
      <c r="V19" s="23">
        <f t="shared" si="8"/>
        <v>54.067474806484597</v>
      </c>
      <c r="W19" s="23">
        <f t="shared" si="8"/>
        <v>53.179106649207043</v>
      </c>
      <c r="X19" s="23">
        <f t="shared" si="8"/>
        <v>52.611410729491915</v>
      </c>
      <c r="Y19" s="23">
        <f t="shared" si="8"/>
        <v>51.867469879518069</v>
      </c>
      <c r="Z19" s="23">
        <f t="shared" si="8"/>
        <v>50.500522934409084</v>
      </c>
      <c r="AA19" s="23">
        <f t="shared" si="8"/>
        <v>48.880368098159508</v>
      </c>
      <c r="AB19" s="23">
        <f t="shared" si="8"/>
        <v>48.435102792267564</v>
      </c>
      <c r="AC19" s="23">
        <f t="shared" si="8"/>
        <v>50.122174709835065</v>
      </c>
      <c r="AD19" s="23">
        <f t="shared" si="8"/>
        <v>50.705088902513793</v>
      </c>
      <c r="AE19" s="24">
        <f>AE16/AE18*100</f>
        <v>50.629128656810316</v>
      </c>
      <c r="AF19" s="24">
        <f>AF16/AF18*100</f>
        <v>51.948267285690598</v>
      </c>
      <c r="AG19" s="24">
        <f>AG16/AG18*100</f>
        <v>52.343356290945742</v>
      </c>
      <c r="AH19" s="24">
        <v>53.298791018998273</v>
      </c>
      <c r="AI19" s="24">
        <v>54.885210891617731</v>
      </c>
    </row>
    <row r="20" spans="1:37" ht="15.75" x14ac:dyDescent="0.25">
      <c r="A20" s="7" t="s">
        <v>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9"/>
      <c r="AE20" s="29"/>
      <c r="AF20" s="29"/>
      <c r="AG20" s="29"/>
      <c r="AH20" s="29"/>
      <c r="AI20" s="29"/>
    </row>
    <row r="21" spans="1:37" ht="21" customHeight="1" x14ac:dyDescent="0.25">
      <c r="A21" s="12" t="s">
        <v>3</v>
      </c>
      <c r="B21" s="13">
        <f t="shared" ref="B21:AA22" si="9">+B16+B11+B6</f>
        <v>13699</v>
      </c>
      <c r="C21" s="13">
        <f t="shared" si="9"/>
        <v>14672</v>
      </c>
      <c r="D21" s="13">
        <f t="shared" si="9"/>
        <v>14827</v>
      </c>
      <c r="E21" s="13">
        <f t="shared" si="9"/>
        <v>15415</v>
      </c>
      <c r="F21" s="13">
        <f t="shared" si="9"/>
        <v>16059</v>
      </c>
      <c r="G21" s="13">
        <f t="shared" si="9"/>
        <v>16573</v>
      </c>
      <c r="H21" s="13">
        <f t="shared" si="9"/>
        <v>16918</v>
      </c>
      <c r="I21" s="13">
        <f t="shared" si="9"/>
        <v>17086</v>
      </c>
      <c r="J21" s="13">
        <f t="shared" si="9"/>
        <v>17389</v>
      </c>
      <c r="K21" s="13">
        <f t="shared" si="9"/>
        <v>17925</v>
      </c>
      <c r="L21" s="13">
        <f t="shared" si="9"/>
        <v>18370</v>
      </c>
      <c r="M21" s="13">
        <f t="shared" si="9"/>
        <v>18966</v>
      </c>
      <c r="N21" s="13">
        <f t="shared" si="9"/>
        <v>19678</v>
      </c>
      <c r="O21" s="13">
        <f t="shared" si="9"/>
        <v>20245</v>
      </c>
      <c r="P21" s="13">
        <f t="shared" si="9"/>
        <v>20787</v>
      </c>
      <c r="Q21" s="13">
        <f t="shared" si="9"/>
        <v>21296</v>
      </c>
      <c r="R21" s="13">
        <f t="shared" si="9"/>
        <v>21548</v>
      </c>
      <c r="S21" s="13">
        <f t="shared" si="9"/>
        <v>21679</v>
      </c>
      <c r="T21" s="13">
        <f t="shared" si="9"/>
        <v>21589</v>
      </c>
      <c r="U21" s="13">
        <f t="shared" si="9"/>
        <v>21966</v>
      </c>
      <c r="V21" s="13">
        <f t="shared" si="9"/>
        <v>22071</v>
      </c>
      <c r="W21" s="13">
        <f t="shared" si="9"/>
        <v>22264</v>
      </c>
      <c r="X21" s="13">
        <f t="shared" si="9"/>
        <v>22442</v>
      </c>
      <c r="Y21" s="13">
        <f t="shared" si="9"/>
        <v>22354</v>
      </c>
      <c r="Z21" s="13">
        <f t="shared" si="9"/>
        <v>22340</v>
      </c>
      <c r="AA21" s="13">
        <f t="shared" si="9"/>
        <v>21905</v>
      </c>
      <c r="AB21" s="14">
        <v>21641</v>
      </c>
      <c r="AC21" s="14">
        <f t="shared" ref="AC21:AI22" si="10">+AC16+AC11+AC6</f>
        <v>21700</v>
      </c>
      <c r="AD21" s="14">
        <f t="shared" si="10"/>
        <v>21660</v>
      </c>
      <c r="AE21" s="14">
        <f t="shared" si="10"/>
        <v>21350</v>
      </c>
      <c r="AF21" s="14">
        <f t="shared" si="10"/>
        <v>21144</v>
      </c>
      <c r="AG21" s="14">
        <f t="shared" si="10"/>
        <v>20895</v>
      </c>
      <c r="AH21" s="14">
        <v>20579</v>
      </c>
      <c r="AI21" s="14">
        <v>20614</v>
      </c>
    </row>
    <row r="22" spans="1:37" ht="21" customHeight="1" x14ac:dyDescent="0.25">
      <c r="A22" s="15" t="s">
        <v>4</v>
      </c>
      <c r="B22" s="16">
        <f t="shared" si="9"/>
        <v>6989</v>
      </c>
      <c r="C22" s="16">
        <f t="shared" si="9"/>
        <v>7556</v>
      </c>
      <c r="D22" s="16">
        <f t="shared" si="9"/>
        <v>8121</v>
      </c>
      <c r="E22" s="16">
        <f t="shared" si="9"/>
        <v>8160</v>
      </c>
      <c r="F22" s="16">
        <f t="shared" si="9"/>
        <v>8714</v>
      </c>
      <c r="G22" s="16">
        <f t="shared" si="9"/>
        <v>8908</v>
      </c>
      <c r="H22" s="16">
        <f t="shared" si="9"/>
        <v>9109</v>
      </c>
      <c r="I22" s="16">
        <f t="shared" si="9"/>
        <v>9350</v>
      </c>
      <c r="J22" s="16">
        <f t="shared" si="9"/>
        <v>9513</v>
      </c>
      <c r="K22" s="16">
        <f t="shared" si="9"/>
        <v>9647</v>
      </c>
      <c r="L22" s="16">
        <f t="shared" si="9"/>
        <v>9846</v>
      </c>
      <c r="M22" s="16">
        <f t="shared" si="9"/>
        <v>10070</v>
      </c>
      <c r="N22" s="16">
        <f t="shared" si="9"/>
        <v>10189</v>
      </c>
      <c r="O22" s="16">
        <f t="shared" si="9"/>
        <v>10354</v>
      </c>
      <c r="P22" s="16">
        <f t="shared" si="9"/>
        <v>10443</v>
      </c>
      <c r="Q22" s="16">
        <f t="shared" si="9"/>
        <v>10383</v>
      </c>
      <c r="R22" s="16">
        <f t="shared" si="9"/>
        <v>10341</v>
      </c>
      <c r="S22" s="16">
        <f t="shared" si="9"/>
        <v>10194</v>
      </c>
      <c r="T22" s="16">
        <f t="shared" si="9"/>
        <v>10268</v>
      </c>
      <c r="U22" s="16">
        <f t="shared" si="9"/>
        <v>10169</v>
      </c>
      <c r="V22" s="16">
        <f t="shared" si="9"/>
        <v>10088</v>
      </c>
      <c r="W22" s="16">
        <f t="shared" si="9"/>
        <v>10015</v>
      </c>
      <c r="X22" s="16">
        <f t="shared" si="9"/>
        <v>10044</v>
      </c>
      <c r="Y22" s="16">
        <f t="shared" si="9"/>
        <v>9805</v>
      </c>
      <c r="Z22" s="16">
        <f t="shared" si="9"/>
        <v>9844</v>
      </c>
      <c r="AA22" s="16">
        <f t="shared" si="9"/>
        <v>9724</v>
      </c>
      <c r="AB22" s="17">
        <v>9541</v>
      </c>
      <c r="AC22" s="17">
        <f t="shared" si="10"/>
        <v>9142</v>
      </c>
      <c r="AD22" s="17">
        <f t="shared" si="10"/>
        <v>8814</v>
      </c>
      <c r="AE22" s="17">
        <f t="shared" si="10"/>
        <v>8752</v>
      </c>
      <c r="AF22" s="17">
        <f t="shared" si="10"/>
        <v>8478</v>
      </c>
      <c r="AG22" s="17">
        <f t="shared" si="10"/>
        <v>8485</v>
      </c>
      <c r="AH22" s="17">
        <v>8234</v>
      </c>
      <c r="AI22" s="17">
        <v>7946</v>
      </c>
    </row>
    <row r="23" spans="1:37" ht="21" customHeight="1" x14ac:dyDescent="0.25">
      <c r="A23" s="31" t="s">
        <v>5</v>
      </c>
      <c r="B23" s="32">
        <f t="shared" ref="B23:D23" si="11">SUM(B21:B22)</f>
        <v>20688</v>
      </c>
      <c r="C23" s="32">
        <f t="shared" si="11"/>
        <v>22228</v>
      </c>
      <c r="D23" s="32">
        <f t="shared" si="11"/>
        <v>22948</v>
      </c>
      <c r="E23" s="32">
        <f t="shared" ref="E23:AD23" si="12">SUM(E21:E22)</f>
        <v>23575</v>
      </c>
      <c r="F23" s="32">
        <f t="shared" si="12"/>
        <v>24773</v>
      </c>
      <c r="G23" s="32">
        <f t="shared" si="12"/>
        <v>25481</v>
      </c>
      <c r="H23" s="32">
        <f t="shared" si="12"/>
        <v>26027</v>
      </c>
      <c r="I23" s="32">
        <f t="shared" si="12"/>
        <v>26436</v>
      </c>
      <c r="J23" s="32">
        <f t="shared" si="12"/>
        <v>26902</v>
      </c>
      <c r="K23" s="32">
        <f t="shared" si="12"/>
        <v>27572</v>
      </c>
      <c r="L23" s="32">
        <f t="shared" si="12"/>
        <v>28216</v>
      </c>
      <c r="M23" s="32">
        <f t="shared" si="12"/>
        <v>29036</v>
      </c>
      <c r="N23" s="32">
        <f t="shared" si="12"/>
        <v>29867</v>
      </c>
      <c r="O23" s="32">
        <f t="shared" si="12"/>
        <v>30599</v>
      </c>
      <c r="P23" s="32">
        <f t="shared" si="12"/>
        <v>31230</v>
      </c>
      <c r="Q23" s="32">
        <f t="shared" si="12"/>
        <v>31679</v>
      </c>
      <c r="R23" s="32">
        <f t="shared" si="12"/>
        <v>31889</v>
      </c>
      <c r="S23" s="32">
        <f t="shared" si="12"/>
        <v>31873</v>
      </c>
      <c r="T23" s="32">
        <f t="shared" si="12"/>
        <v>31857</v>
      </c>
      <c r="U23" s="32">
        <f t="shared" si="12"/>
        <v>32135</v>
      </c>
      <c r="V23" s="32">
        <f t="shared" si="12"/>
        <v>32159</v>
      </c>
      <c r="W23" s="32">
        <f t="shared" si="12"/>
        <v>32279</v>
      </c>
      <c r="X23" s="32">
        <f t="shared" si="12"/>
        <v>32486</v>
      </c>
      <c r="Y23" s="32">
        <f t="shared" si="12"/>
        <v>32159</v>
      </c>
      <c r="Z23" s="32">
        <f t="shared" si="12"/>
        <v>32184</v>
      </c>
      <c r="AA23" s="32">
        <f t="shared" si="12"/>
        <v>31629</v>
      </c>
      <c r="AB23" s="32">
        <f t="shared" si="12"/>
        <v>31182</v>
      </c>
      <c r="AC23" s="32">
        <f t="shared" si="12"/>
        <v>30842</v>
      </c>
      <c r="AD23" s="32">
        <f t="shared" si="12"/>
        <v>30474</v>
      </c>
      <c r="AE23" s="33">
        <f>SUM(AE21:AE22)</f>
        <v>30102</v>
      </c>
      <c r="AF23" s="33">
        <f>SUM(AF21:AF22)</f>
        <v>29622</v>
      </c>
      <c r="AG23" s="33">
        <f>SUM(AG21:AG22)</f>
        <v>29380</v>
      </c>
      <c r="AH23" s="33">
        <v>28813</v>
      </c>
      <c r="AI23" s="33">
        <v>28560</v>
      </c>
      <c r="AK23" s="34"/>
    </row>
    <row r="24" spans="1:37" s="25" customFormat="1" ht="21" customHeight="1" x14ac:dyDescent="0.25">
      <c r="A24" s="22" t="s">
        <v>6</v>
      </c>
      <c r="B24" s="23">
        <f t="shared" ref="B24:AD24" si="13">B21/B23*100</f>
        <v>66.217130703789636</v>
      </c>
      <c r="C24" s="23">
        <f t="shared" si="13"/>
        <v>66.006838222062257</v>
      </c>
      <c r="D24" s="23">
        <f t="shared" si="13"/>
        <v>64.611295101969674</v>
      </c>
      <c r="E24" s="23">
        <f t="shared" si="13"/>
        <v>65.387062566277834</v>
      </c>
      <c r="F24" s="23">
        <f t="shared" si="13"/>
        <v>64.824607435514466</v>
      </c>
      <c r="G24" s="23">
        <f t="shared" si="13"/>
        <v>65.040618500058869</v>
      </c>
      <c r="H24" s="23">
        <f t="shared" si="13"/>
        <v>65.00172897375802</v>
      </c>
      <c r="I24" s="23">
        <f t="shared" si="13"/>
        <v>64.631563020124077</v>
      </c>
      <c r="J24" s="23">
        <f t="shared" si="13"/>
        <v>64.638316853765517</v>
      </c>
      <c r="K24" s="23">
        <f t="shared" si="13"/>
        <v>65.01160597707819</v>
      </c>
      <c r="L24" s="23">
        <f t="shared" si="13"/>
        <v>65.104905018429264</v>
      </c>
      <c r="M24" s="23">
        <f t="shared" si="13"/>
        <v>65.318914451026316</v>
      </c>
      <c r="N24" s="23">
        <f t="shared" si="13"/>
        <v>65.885425385877397</v>
      </c>
      <c r="O24" s="23">
        <f t="shared" si="13"/>
        <v>66.16229288538841</v>
      </c>
      <c r="P24" s="23">
        <f t="shared" si="13"/>
        <v>66.560999039385209</v>
      </c>
      <c r="Q24" s="23">
        <f t="shared" si="13"/>
        <v>67.224344202784181</v>
      </c>
      <c r="R24" s="23">
        <f t="shared" si="13"/>
        <v>67.571889993414658</v>
      </c>
      <c r="S24" s="23">
        <f t="shared" si="13"/>
        <v>68.016816741442597</v>
      </c>
      <c r="T24" s="23">
        <f t="shared" si="13"/>
        <v>67.768465329440943</v>
      </c>
      <c r="U24" s="23">
        <f t="shared" si="13"/>
        <v>68.355375758518747</v>
      </c>
      <c r="V24" s="23">
        <f t="shared" si="13"/>
        <v>68.63086538760534</v>
      </c>
      <c r="W24" s="23">
        <f t="shared" si="13"/>
        <v>68.973636110164506</v>
      </c>
      <c r="X24" s="23">
        <f t="shared" si="13"/>
        <v>69.0820661207905</v>
      </c>
      <c r="Y24" s="23">
        <f t="shared" si="13"/>
        <v>69.51086787524487</v>
      </c>
      <c r="Z24" s="23">
        <f t="shared" si="13"/>
        <v>69.413373104648272</v>
      </c>
      <c r="AA24" s="23">
        <f t="shared" si="13"/>
        <v>69.256062474311548</v>
      </c>
      <c r="AB24" s="23">
        <f t="shared" si="13"/>
        <v>69.402219229042402</v>
      </c>
      <c r="AC24" s="23">
        <f t="shared" si="13"/>
        <v>70.358601906491145</v>
      </c>
      <c r="AD24" s="23">
        <f t="shared" si="13"/>
        <v>71.076983658200433</v>
      </c>
      <c r="AE24" s="24">
        <f>AE21/AE23*100</f>
        <v>70.925519899010041</v>
      </c>
      <c r="AF24" s="24">
        <f>AF21/AF23*100</f>
        <v>71.379380190399033</v>
      </c>
      <c r="AG24" s="24">
        <f>AG21/AG23*100</f>
        <v>71.119809394145676</v>
      </c>
      <c r="AH24" s="24">
        <v>71.422621733245407</v>
      </c>
      <c r="AI24" s="24">
        <v>72.177871148459388</v>
      </c>
    </row>
    <row r="25" spans="1:37" ht="15.75" x14ac:dyDescent="0.25">
      <c r="A25" s="35" t="s">
        <v>10</v>
      </c>
      <c r="B25" s="36"/>
      <c r="C25" s="36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7" ht="15.75" x14ac:dyDescent="0.25">
      <c r="A26" s="35" t="s">
        <v>11</v>
      </c>
      <c r="B26" s="35"/>
      <c r="C26" s="35"/>
      <c r="D26" s="35"/>
      <c r="E26" s="35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spans="1:37" ht="15.75" hidden="1" x14ac:dyDescent="0.25">
      <c r="A27" s="35"/>
      <c r="B27" s="35"/>
      <c r="C27" s="35"/>
      <c r="D27" s="35"/>
      <c r="E27" s="35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1:37" ht="24" hidden="1" customHeight="1" x14ac:dyDescent="0.25">
      <c r="A28" s="53" t="s">
        <v>12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</row>
    <row r="29" spans="1:37" s="6" customFormat="1" ht="15.75" hidden="1" x14ac:dyDescent="0.25">
      <c r="A29" s="4"/>
      <c r="B29" s="5">
        <v>2007</v>
      </c>
      <c r="C29" s="5">
        <v>2008</v>
      </c>
      <c r="D29" s="5">
        <v>2009</v>
      </c>
      <c r="E29" s="5">
        <v>2010</v>
      </c>
      <c r="F29" s="5">
        <v>2011</v>
      </c>
      <c r="G29" s="5">
        <v>2012</v>
      </c>
      <c r="H29" s="5">
        <v>2013</v>
      </c>
      <c r="I29" s="5">
        <v>2014</v>
      </c>
      <c r="J29" s="5">
        <v>2015</v>
      </c>
      <c r="K29" s="5">
        <v>2016</v>
      </c>
      <c r="L29" s="5">
        <v>2017</v>
      </c>
      <c r="M29" s="5">
        <v>2018</v>
      </c>
      <c r="N29" s="5">
        <v>2019</v>
      </c>
      <c r="O29" s="5">
        <v>2020</v>
      </c>
      <c r="P29" s="5">
        <v>2021</v>
      </c>
      <c r="Q29" s="5">
        <v>2022</v>
      </c>
    </row>
    <row r="30" spans="1:37" ht="15.75" hidden="1" x14ac:dyDescent="0.25">
      <c r="A30" s="7" t="s">
        <v>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11"/>
      <c r="O30" s="11"/>
      <c r="P30" s="11"/>
      <c r="Q30" s="11"/>
    </row>
    <row r="31" spans="1:37" ht="21" hidden="1" customHeight="1" x14ac:dyDescent="0.25">
      <c r="A31" s="12" t="s">
        <v>3</v>
      </c>
      <c r="B31" s="14">
        <v>13665</v>
      </c>
      <c r="C31" s="14">
        <v>13592</v>
      </c>
      <c r="D31" s="14">
        <v>13826</v>
      </c>
      <c r="E31" s="14">
        <v>13841</v>
      </c>
      <c r="F31" s="14">
        <v>14058</v>
      </c>
      <c r="G31" s="14">
        <v>14149</v>
      </c>
      <c r="H31" s="14">
        <v>14304</v>
      </c>
      <c r="I31" s="14">
        <v>14323</v>
      </c>
      <c r="J31" s="14">
        <v>14093</v>
      </c>
      <c r="K31" s="14">
        <v>13734</v>
      </c>
      <c r="L31" s="14">
        <v>13414</v>
      </c>
      <c r="M31" s="14">
        <v>13373</v>
      </c>
      <c r="N31" s="14">
        <v>13214</v>
      </c>
      <c r="O31" s="14">
        <f>12572+672</f>
        <v>13244</v>
      </c>
      <c r="P31" s="14">
        <v>13063</v>
      </c>
      <c r="Q31" s="14">
        <f>12160+710</f>
        <v>12870</v>
      </c>
    </row>
    <row r="32" spans="1:37" ht="21" hidden="1" customHeight="1" x14ac:dyDescent="0.25">
      <c r="A32" s="15" t="s">
        <v>4</v>
      </c>
      <c r="B32" s="17">
        <v>5527</v>
      </c>
      <c r="C32" s="17">
        <v>5502</v>
      </c>
      <c r="D32" s="17">
        <v>5433</v>
      </c>
      <c r="E32" s="17">
        <v>5321</v>
      </c>
      <c r="F32" s="17">
        <v>5139</v>
      </c>
      <c r="G32" s="17">
        <v>5107</v>
      </c>
      <c r="H32" s="17">
        <v>4971</v>
      </c>
      <c r="I32" s="17">
        <v>4812</v>
      </c>
      <c r="J32" s="17">
        <v>4666</v>
      </c>
      <c r="K32" s="17">
        <v>4468</v>
      </c>
      <c r="L32" s="17">
        <v>4263</v>
      </c>
      <c r="M32" s="17">
        <v>4062</v>
      </c>
      <c r="N32" s="17">
        <v>3999</v>
      </c>
      <c r="O32" s="17">
        <f>3773+88</f>
        <v>3861</v>
      </c>
      <c r="P32" s="17">
        <v>3902</v>
      </c>
      <c r="Q32" s="17">
        <f>3691+94</f>
        <v>3785</v>
      </c>
    </row>
    <row r="33" spans="1:38" s="21" customFormat="1" ht="21" hidden="1" customHeight="1" x14ac:dyDescent="0.25">
      <c r="A33" s="18" t="s">
        <v>5</v>
      </c>
      <c r="B33" s="19">
        <f t="shared" ref="B33:Q33" si="14">SUM(B31:B32)</f>
        <v>19192</v>
      </c>
      <c r="C33" s="19">
        <f t="shared" si="14"/>
        <v>19094</v>
      </c>
      <c r="D33" s="19">
        <f t="shared" si="14"/>
        <v>19259</v>
      </c>
      <c r="E33" s="19">
        <f t="shared" si="14"/>
        <v>19162</v>
      </c>
      <c r="F33" s="19">
        <f t="shared" si="14"/>
        <v>19197</v>
      </c>
      <c r="G33" s="19">
        <f t="shared" si="14"/>
        <v>19256</v>
      </c>
      <c r="H33" s="19">
        <f t="shared" si="14"/>
        <v>19275</v>
      </c>
      <c r="I33" s="19">
        <f t="shared" si="14"/>
        <v>19135</v>
      </c>
      <c r="J33" s="19">
        <f t="shared" si="14"/>
        <v>18759</v>
      </c>
      <c r="K33" s="19">
        <f t="shared" si="14"/>
        <v>18202</v>
      </c>
      <c r="L33" s="19">
        <f t="shared" si="14"/>
        <v>17677</v>
      </c>
      <c r="M33" s="19">
        <f t="shared" si="14"/>
        <v>17435</v>
      </c>
      <c r="N33" s="20">
        <f t="shared" si="14"/>
        <v>17213</v>
      </c>
      <c r="O33" s="20">
        <f t="shared" si="14"/>
        <v>17105</v>
      </c>
      <c r="P33" s="20">
        <f t="shared" si="14"/>
        <v>16965</v>
      </c>
      <c r="Q33" s="20">
        <f t="shared" si="14"/>
        <v>16655</v>
      </c>
    </row>
    <row r="34" spans="1:38" s="25" customFormat="1" ht="21" hidden="1" customHeight="1" x14ac:dyDescent="0.25">
      <c r="A34" s="22" t="s">
        <v>6</v>
      </c>
      <c r="B34" s="23">
        <f t="shared" ref="B34:Q34" si="15">B31/B33*100</f>
        <v>71.201542309295547</v>
      </c>
      <c r="C34" s="23">
        <f t="shared" si="15"/>
        <v>71.18466533989735</v>
      </c>
      <c r="D34" s="23">
        <f t="shared" si="15"/>
        <v>71.789812555169007</v>
      </c>
      <c r="E34" s="23">
        <f t="shared" si="15"/>
        <v>72.231499843440133</v>
      </c>
      <c r="F34" s="23">
        <f t="shared" si="15"/>
        <v>73.230192217533983</v>
      </c>
      <c r="G34" s="23">
        <f t="shared" si="15"/>
        <v>73.478396343996678</v>
      </c>
      <c r="H34" s="23">
        <f t="shared" si="15"/>
        <v>74.210116731517502</v>
      </c>
      <c r="I34" s="23">
        <f t="shared" si="15"/>
        <v>74.852364776587407</v>
      </c>
      <c r="J34" s="23">
        <f t="shared" si="15"/>
        <v>75.126605895836661</v>
      </c>
      <c r="K34" s="23">
        <f t="shared" si="15"/>
        <v>75.453246895945497</v>
      </c>
      <c r="L34" s="23">
        <f t="shared" si="15"/>
        <v>75.883916954234323</v>
      </c>
      <c r="M34" s="23">
        <f t="shared" si="15"/>
        <v>76.70203613421279</v>
      </c>
      <c r="N34" s="24">
        <f t="shared" si="15"/>
        <v>76.767559402776982</v>
      </c>
      <c r="O34" s="24">
        <f t="shared" si="15"/>
        <v>77.427652733118961</v>
      </c>
      <c r="P34" s="24">
        <f t="shared" si="15"/>
        <v>76.999705275567337</v>
      </c>
      <c r="Q34" s="24">
        <f t="shared" si="15"/>
        <v>77.274091864305021</v>
      </c>
    </row>
    <row r="35" spans="1:38" ht="15.75" hidden="1" x14ac:dyDescent="0.25">
      <c r="A35" s="7" t="s">
        <v>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9"/>
      <c r="N35" s="29"/>
      <c r="O35" s="29"/>
      <c r="P35" s="29"/>
      <c r="Q35" s="29"/>
    </row>
    <row r="36" spans="1:38" ht="21" hidden="1" customHeight="1" x14ac:dyDescent="0.25">
      <c r="A36" s="12" t="s">
        <v>3</v>
      </c>
      <c r="B36" s="14">
        <v>4322</v>
      </c>
      <c r="C36" s="14">
        <v>4294</v>
      </c>
      <c r="D36" s="14">
        <v>4389</v>
      </c>
      <c r="E36" s="14">
        <v>4528</v>
      </c>
      <c r="F36" s="14">
        <v>4551</v>
      </c>
      <c r="G36" s="14">
        <v>4586</v>
      </c>
      <c r="H36" s="14">
        <v>4606</v>
      </c>
      <c r="I36" s="14">
        <v>4637</v>
      </c>
      <c r="J36" s="14">
        <v>4625</v>
      </c>
      <c r="K36" s="14">
        <v>4750</v>
      </c>
      <c r="L36" s="14">
        <v>5004</v>
      </c>
      <c r="M36" s="14">
        <v>4979</v>
      </c>
      <c r="N36" s="14">
        <v>4917</v>
      </c>
      <c r="O36" s="14">
        <v>4767</v>
      </c>
      <c r="P36" s="14">
        <v>4716</v>
      </c>
      <c r="Q36" s="14">
        <v>4623</v>
      </c>
      <c r="AJ36" s="30"/>
      <c r="AK36" s="30"/>
      <c r="AL36" s="30"/>
    </row>
    <row r="37" spans="1:38" ht="21" hidden="1" customHeight="1" x14ac:dyDescent="0.25">
      <c r="A37" s="15" t="s">
        <v>4</v>
      </c>
      <c r="B37" s="17">
        <v>1666</v>
      </c>
      <c r="C37" s="17">
        <v>1657</v>
      </c>
      <c r="D37" s="17">
        <v>1662</v>
      </c>
      <c r="E37" s="17">
        <v>1622</v>
      </c>
      <c r="F37" s="17">
        <v>1658</v>
      </c>
      <c r="G37" s="17">
        <v>1598</v>
      </c>
      <c r="H37" s="17">
        <v>1638</v>
      </c>
      <c r="I37" s="17">
        <v>1719</v>
      </c>
      <c r="J37" s="17">
        <v>1725</v>
      </c>
      <c r="K37" s="17">
        <v>1712</v>
      </c>
      <c r="L37" s="17">
        <v>1613</v>
      </c>
      <c r="M37" s="17">
        <v>1536</v>
      </c>
      <c r="N37" s="17">
        <v>1614</v>
      </c>
      <c r="O37" s="17">
        <v>1719</v>
      </c>
      <c r="P37" s="17">
        <v>1746</v>
      </c>
      <c r="Q37" s="17">
        <v>1745</v>
      </c>
    </row>
    <row r="38" spans="1:38" ht="21" hidden="1" customHeight="1" x14ac:dyDescent="0.25">
      <c r="A38" s="18" t="s">
        <v>5</v>
      </c>
      <c r="B38" s="19">
        <f t="shared" ref="B38:Q38" si="16">SUM(B36:B37)</f>
        <v>5988</v>
      </c>
      <c r="C38" s="19">
        <f t="shared" si="16"/>
        <v>5951</v>
      </c>
      <c r="D38" s="19">
        <f t="shared" si="16"/>
        <v>6051</v>
      </c>
      <c r="E38" s="19">
        <f t="shared" si="16"/>
        <v>6150</v>
      </c>
      <c r="F38" s="19">
        <f t="shared" si="16"/>
        <v>6209</v>
      </c>
      <c r="G38" s="19">
        <f t="shared" si="16"/>
        <v>6184</v>
      </c>
      <c r="H38" s="19">
        <f t="shared" si="16"/>
        <v>6244</v>
      </c>
      <c r="I38" s="19">
        <f t="shared" si="16"/>
        <v>6356</v>
      </c>
      <c r="J38" s="19">
        <f t="shared" si="16"/>
        <v>6350</v>
      </c>
      <c r="K38" s="19">
        <f t="shared" si="16"/>
        <v>6462</v>
      </c>
      <c r="L38" s="19">
        <f t="shared" si="16"/>
        <v>6617</v>
      </c>
      <c r="M38" s="19">
        <f t="shared" si="16"/>
        <v>6515</v>
      </c>
      <c r="N38" s="20">
        <f t="shared" si="16"/>
        <v>6531</v>
      </c>
      <c r="O38" s="20">
        <f t="shared" si="16"/>
        <v>6486</v>
      </c>
      <c r="P38" s="20">
        <f t="shared" si="16"/>
        <v>6462</v>
      </c>
      <c r="Q38" s="20">
        <f t="shared" si="16"/>
        <v>6368</v>
      </c>
    </row>
    <row r="39" spans="1:38" s="25" customFormat="1" ht="21" hidden="1" customHeight="1" x14ac:dyDescent="0.25">
      <c r="A39" s="22" t="s">
        <v>6</v>
      </c>
      <c r="B39" s="23">
        <f t="shared" ref="B39:Q39" si="17">B36/B38*100</f>
        <v>72.177688710754836</v>
      </c>
      <c r="C39" s="23">
        <f t="shared" si="17"/>
        <v>72.155940178121327</v>
      </c>
      <c r="D39" s="23">
        <f t="shared" si="17"/>
        <v>72.53346554288548</v>
      </c>
      <c r="E39" s="23">
        <f t="shared" si="17"/>
        <v>73.626016260162601</v>
      </c>
      <c r="F39" s="23">
        <f t="shared" si="17"/>
        <v>73.296827186342412</v>
      </c>
      <c r="G39" s="23">
        <f t="shared" si="17"/>
        <v>74.159120310478656</v>
      </c>
      <c r="H39" s="23">
        <f t="shared" si="17"/>
        <v>73.766816143497763</v>
      </c>
      <c r="I39" s="23">
        <f t="shared" si="17"/>
        <v>72.954688483322855</v>
      </c>
      <c r="J39" s="23">
        <f t="shared" si="17"/>
        <v>72.834645669291348</v>
      </c>
      <c r="K39" s="23">
        <f t="shared" si="17"/>
        <v>73.506654286598575</v>
      </c>
      <c r="L39" s="23">
        <f t="shared" si="17"/>
        <v>75.623394287441442</v>
      </c>
      <c r="M39" s="23">
        <f t="shared" si="17"/>
        <v>76.423637759017652</v>
      </c>
      <c r="N39" s="24">
        <f t="shared" si="17"/>
        <v>75.287092328892967</v>
      </c>
      <c r="O39" s="24">
        <f t="shared" si="17"/>
        <v>73.496762257169294</v>
      </c>
      <c r="P39" s="24">
        <f t="shared" si="17"/>
        <v>72.98050139275766</v>
      </c>
      <c r="Q39" s="24">
        <f t="shared" si="17"/>
        <v>72.597361809045225</v>
      </c>
    </row>
    <row r="40" spans="1:38" ht="15.75" hidden="1" x14ac:dyDescent="0.25">
      <c r="A40" s="7" t="s">
        <v>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  <c r="N40" s="29"/>
      <c r="O40" s="29"/>
      <c r="P40" s="29"/>
      <c r="Q40" s="29"/>
    </row>
    <row r="41" spans="1:38" ht="21" hidden="1" customHeight="1" x14ac:dyDescent="0.25">
      <c r="A41" s="12" t="s">
        <v>3</v>
      </c>
      <c r="B41" s="14">
        <v>3692</v>
      </c>
      <c r="C41" s="14">
        <v>3703</v>
      </c>
      <c r="D41" s="14">
        <v>3751</v>
      </c>
      <c r="E41" s="14">
        <v>3702</v>
      </c>
      <c r="F41" s="14">
        <v>3655</v>
      </c>
      <c r="G41" s="14">
        <v>3707</v>
      </c>
      <c r="H41" s="14">
        <v>3444</v>
      </c>
      <c r="I41" s="14">
        <v>3380</v>
      </c>
      <c r="J41" s="14">
        <v>3187</v>
      </c>
      <c r="K41" s="14">
        <v>3157</v>
      </c>
      <c r="L41" s="14">
        <v>3282</v>
      </c>
      <c r="M41" s="14">
        <v>3308</v>
      </c>
      <c r="N41" s="14">
        <v>3219</v>
      </c>
      <c r="O41" s="14">
        <v>3133</v>
      </c>
      <c r="P41" s="14">
        <v>3116</v>
      </c>
      <c r="Q41" s="14">
        <v>3086</v>
      </c>
    </row>
    <row r="42" spans="1:38" ht="21" hidden="1" customHeight="1" x14ac:dyDescent="0.25">
      <c r="A42" s="15" t="s">
        <v>4</v>
      </c>
      <c r="B42" s="17">
        <v>3001</v>
      </c>
      <c r="C42" s="17">
        <v>3109</v>
      </c>
      <c r="D42" s="17">
        <v>3074</v>
      </c>
      <c r="E42" s="17">
        <v>3145</v>
      </c>
      <c r="F42" s="17">
        <v>3218</v>
      </c>
      <c r="G42" s="17">
        <v>3339</v>
      </c>
      <c r="H42" s="17">
        <v>3196</v>
      </c>
      <c r="I42" s="17">
        <v>3313</v>
      </c>
      <c r="J42" s="17">
        <v>3333</v>
      </c>
      <c r="K42" s="17">
        <v>3361</v>
      </c>
      <c r="L42" s="17">
        <v>3266</v>
      </c>
      <c r="M42" s="17">
        <v>3216</v>
      </c>
      <c r="N42" s="17">
        <v>3139</v>
      </c>
      <c r="O42" s="17">
        <f>2881+17</f>
        <v>2898</v>
      </c>
      <c r="P42" s="17">
        <v>2837</v>
      </c>
      <c r="Q42" s="17">
        <v>2704</v>
      </c>
    </row>
    <row r="43" spans="1:38" ht="21" hidden="1" customHeight="1" x14ac:dyDescent="0.25">
      <c r="A43" s="18" t="s">
        <v>5</v>
      </c>
      <c r="B43" s="19">
        <f t="shared" ref="B43:Q43" si="18">SUM(B41:B42)</f>
        <v>6693</v>
      </c>
      <c r="C43" s="19">
        <f t="shared" si="18"/>
        <v>6812</v>
      </c>
      <c r="D43" s="19">
        <f t="shared" si="18"/>
        <v>6825</v>
      </c>
      <c r="E43" s="19">
        <f t="shared" si="18"/>
        <v>6847</v>
      </c>
      <c r="F43" s="19">
        <f t="shared" si="18"/>
        <v>6873</v>
      </c>
      <c r="G43" s="19">
        <f t="shared" si="18"/>
        <v>7046</v>
      </c>
      <c r="H43" s="19">
        <f t="shared" si="18"/>
        <v>6640</v>
      </c>
      <c r="I43" s="19">
        <f t="shared" si="18"/>
        <v>6693</v>
      </c>
      <c r="J43" s="19">
        <f t="shared" si="18"/>
        <v>6520</v>
      </c>
      <c r="K43" s="19">
        <f t="shared" si="18"/>
        <v>6518</v>
      </c>
      <c r="L43" s="19">
        <f t="shared" si="18"/>
        <v>6548</v>
      </c>
      <c r="M43" s="19">
        <f t="shared" si="18"/>
        <v>6524</v>
      </c>
      <c r="N43" s="20">
        <f t="shared" si="18"/>
        <v>6358</v>
      </c>
      <c r="O43" s="20">
        <f t="shared" si="18"/>
        <v>6031</v>
      </c>
      <c r="P43" s="20">
        <f t="shared" si="18"/>
        <v>5953</v>
      </c>
      <c r="Q43" s="20">
        <f t="shared" si="18"/>
        <v>5790</v>
      </c>
    </row>
    <row r="44" spans="1:38" s="25" customFormat="1" ht="21" hidden="1" customHeight="1" x14ac:dyDescent="0.25">
      <c r="A44" s="22" t="s">
        <v>6</v>
      </c>
      <c r="B44" s="23">
        <f t="shared" ref="B44:Q44" si="19">B41/B43*100</f>
        <v>55.162109666816072</v>
      </c>
      <c r="C44" s="23">
        <f t="shared" si="19"/>
        <v>54.35995302407516</v>
      </c>
      <c r="D44" s="23">
        <f t="shared" si="19"/>
        <v>54.959706959706956</v>
      </c>
      <c r="E44" s="23">
        <f t="shared" si="19"/>
        <v>54.067474806484597</v>
      </c>
      <c r="F44" s="23">
        <f t="shared" si="19"/>
        <v>53.179106649207043</v>
      </c>
      <c r="G44" s="23">
        <f t="shared" si="19"/>
        <v>52.611410729491915</v>
      </c>
      <c r="H44" s="23">
        <f t="shared" si="19"/>
        <v>51.867469879518069</v>
      </c>
      <c r="I44" s="23">
        <f t="shared" si="19"/>
        <v>50.500522934409084</v>
      </c>
      <c r="J44" s="23">
        <f t="shared" si="19"/>
        <v>48.880368098159508</v>
      </c>
      <c r="K44" s="23">
        <f t="shared" si="19"/>
        <v>48.435102792267564</v>
      </c>
      <c r="L44" s="23">
        <f t="shared" si="19"/>
        <v>50.122174709835065</v>
      </c>
      <c r="M44" s="23">
        <f t="shared" si="19"/>
        <v>50.705088902513793</v>
      </c>
      <c r="N44" s="24">
        <f t="shared" si="19"/>
        <v>50.629128656810316</v>
      </c>
      <c r="O44" s="24">
        <f t="shared" si="19"/>
        <v>51.948267285690598</v>
      </c>
      <c r="P44" s="24">
        <f t="shared" si="19"/>
        <v>52.343356290945742</v>
      </c>
      <c r="Q44" s="24">
        <f t="shared" si="19"/>
        <v>53.298791018998273</v>
      </c>
    </row>
    <row r="45" spans="1:38" ht="15.75" hidden="1" x14ac:dyDescent="0.25">
      <c r="A45" s="7" t="s">
        <v>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9"/>
      <c r="N45" s="29"/>
      <c r="O45" s="29"/>
      <c r="P45" s="29"/>
      <c r="Q45" s="29"/>
    </row>
    <row r="46" spans="1:38" ht="21" hidden="1" customHeight="1" x14ac:dyDescent="0.25">
      <c r="A46" s="12" t="s">
        <v>3</v>
      </c>
      <c r="B46" s="13">
        <f t="shared" ref="B46:J47" si="20">+B41+B36+B31</f>
        <v>21679</v>
      </c>
      <c r="C46" s="13">
        <f t="shared" si="20"/>
        <v>21589</v>
      </c>
      <c r="D46" s="13">
        <f t="shared" si="20"/>
        <v>21966</v>
      </c>
      <c r="E46" s="13">
        <f t="shared" si="20"/>
        <v>22071</v>
      </c>
      <c r="F46" s="13">
        <f t="shared" si="20"/>
        <v>22264</v>
      </c>
      <c r="G46" s="13">
        <f t="shared" si="20"/>
        <v>22442</v>
      </c>
      <c r="H46" s="13">
        <f t="shared" si="20"/>
        <v>22354</v>
      </c>
      <c r="I46" s="13">
        <f t="shared" si="20"/>
        <v>22340</v>
      </c>
      <c r="J46" s="13">
        <f t="shared" si="20"/>
        <v>21905</v>
      </c>
      <c r="K46" s="14">
        <v>21641</v>
      </c>
      <c r="L46" s="14">
        <f t="shared" ref="L46:Q47" si="21">+L41+L36+L31</f>
        <v>21700</v>
      </c>
      <c r="M46" s="14">
        <f t="shared" si="21"/>
        <v>21660</v>
      </c>
      <c r="N46" s="14">
        <f t="shared" si="21"/>
        <v>21350</v>
      </c>
      <c r="O46" s="14">
        <f t="shared" si="21"/>
        <v>21144</v>
      </c>
      <c r="P46" s="14">
        <f t="shared" si="21"/>
        <v>20895</v>
      </c>
      <c r="Q46" s="14">
        <f t="shared" si="21"/>
        <v>20579</v>
      </c>
    </row>
    <row r="47" spans="1:38" ht="21" hidden="1" customHeight="1" x14ac:dyDescent="0.25">
      <c r="A47" s="15" t="s">
        <v>4</v>
      </c>
      <c r="B47" s="16">
        <f t="shared" si="20"/>
        <v>10194</v>
      </c>
      <c r="C47" s="16">
        <f t="shared" si="20"/>
        <v>10268</v>
      </c>
      <c r="D47" s="16">
        <f t="shared" si="20"/>
        <v>10169</v>
      </c>
      <c r="E47" s="16">
        <f t="shared" si="20"/>
        <v>10088</v>
      </c>
      <c r="F47" s="16">
        <f t="shared" si="20"/>
        <v>10015</v>
      </c>
      <c r="G47" s="16">
        <f t="shared" si="20"/>
        <v>10044</v>
      </c>
      <c r="H47" s="16">
        <f t="shared" si="20"/>
        <v>9805</v>
      </c>
      <c r="I47" s="16">
        <f t="shared" si="20"/>
        <v>9844</v>
      </c>
      <c r="J47" s="16">
        <f t="shared" si="20"/>
        <v>9724</v>
      </c>
      <c r="K47" s="17">
        <v>9541</v>
      </c>
      <c r="L47" s="17">
        <f t="shared" si="21"/>
        <v>9142</v>
      </c>
      <c r="M47" s="17">
        <f t="shared" si="21"/>
        <v>8814</v>
      </c>
      <c r="N47" s="17">
        <f t="shared" si="21"/>
        <v>8752</v>
      </c>
      <c r="O47" s="17">
        <f t="shared" si="21"/>
        <v>8478</v>
      </c>
      <c r="P47" s="17">
        <f t="shared" si="21"/>
        <v>8485</v>
      </c>
      <c r="Q47" s="17">
        <f t="shared" si="21"/>
        <v>8234</v>
      </c>
    </row>
    <row r="48" spans="1:38" ht="21" hidden="1" customHeight="1" x14ac:dyDescent="0.25">
      <c r="A48" s="31" t="s">
        <v>5</v>
      </c>
      <c r="B48" s="32">
        <f t="shared" ref="B48:Q48" si="22">SUM(B46:B47)</f>
        <v>31873</v>
      </c>
      <c r="C48" s="32">
        <f t="shared" si="22"/>
        <v>31857</v>
      </c>
      <c r="D48" s="32">
        <f t="shared" si="22"/>
        <v>32135</v>
      </c>
      <c r="E48" s="32">
        <f t="shared" si="22"/>
        <v>32159</v>
      </c>
      <c r="F48" s="32">
        <f t="shared" si="22"/>
        <v>32279</v>
      </c>
      <c r="G48" s="32">
        <f t="shared" si="22"/>
        <v>32486</v>
      </c>
      <c r="H48" s="32">
        <f t="shared" si="22"/>
        <v>32159</v>
      </c>
      <c r="I48" s="32">
        <f t="shared" si="22"/>
        <v>32184</v>
      </c>
      <c r="J48" s="32">
        <f t="shared" si="22"/>
        <v>31629</v>
      </c>
      <c r="K48" s="32">
        <f t="shared" si="22"/>
        <v>31182</v>
      </c>
      <c r="L48" s="32">
        <f t="shared" si="22"/>
        <v>30842</v>
      </c>
      <c r="M48" s="32">
        <f t="shared" si="22"/>
        <v>30474</v>
      </c>
      <c r="N48" s="33">
        <f t="shared" si="22"/>
        <v>30102</v>
      </c>
      <c r="O48" s="33">
        <f t="shared" si="22"/>
        <v>29622</v>
      </c>
      <c r="P48" s="33">
        <f t="shared" si="22"/>
        <v>29380</v>
      </c>
      <c r="Q48" s="33">
        <f t="shared" si="22"/>
        <v>28813</v>
      </c>
      <c r="AK48" s="34"/>
    </row>
    <row r="49" spans="1:35" s="25" customFormat="1" ht="21" hidden="1" customHeight="1" x14ac:dyDescent="0.25">
      <c r="A49" s="22" t="s">
        <v>6</v>
      </c>
      <c r="B49" s="23">
        <f t="shared" ref="B49:Q49" si="23">B46/B48*100</f>
        <v>68.016816741442597</v>
      </c>
      <c r="C49" s="23">
        <f t="shared" si="23"/>
        <v>67.768465329440943</v>
      </c>
      <c r="D49" s="23">
        <f t="shared" si="23"/>
        <v>68.355375758518747</v>
      </c>
      <c r="E49" s="23">
        <f t="shared" si="23"/>
        <v>68.63086538760534</v>
      </c>
      <c r="F49" s="23">
        <f t="shared" si="23"/>
        <v>68.973636110164506</v>
      </c>
      <c r="G49" s="23">
        <f t="shared" si="23"/>
        <v>69.0820661207905</v>
      </c>
      <c r="H49" s="23">
        <f t="shared" si="23"/>
        <v>69.51086787524487</v>
      </c>
      <c r="I49" s="23">
        <f t="shared" si="23"/>
        <v>69.413373104648272</v>
      </c>
      <c r="J49" s="23">
        <f t="shared" si="23"/>
        <v>69.256062474311548</v>
      </c>
      <c r="K49" s="23">
        <f t="shared" si="23"/>
        <v>69.402219229042402</v>
      </c>
      <c r="L49" s="23">
        <f t="shared" si="23"/>
        <v>70.358601906491145</v>
      </c>
      <c r="M49" s="23">
        <f t="shared" si="23"/>
        <v>71.076983658200433</v>
      </c>
      <c r="N49" s="24">
        <f t="shared" si="23"/>
        <v>70.925519899010041</v>
      </c>
      <c r="O49" s="24">
        <f t="shared" si="23"/>
        <v>71.379380190399033</v>
      </c>
      <c r="P49" s="24">
        <f t="shared" si="23"/>
        <v>71.119809394145676</v>
      </c>
      <c r="Q49" s="24">
        <f t="shared" si="23"/>
        <v>71.422621733245407</v>
      </c>
    </row>
    <row r="50" spans="1:35" ht="15.75" hidden="1" x14ac:dyDescent="0.25">
      <c r="A50" s="35" t="s">
        <v>10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S50" s="35"/>
    </row>
    <row r="51" spans="1:35" ht="15.75" hidden="1" x14ac:dyDescent="0.25">
      <c r="A51" s="35" t="s">
        <v>11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S51" s="35"/>
    </row>
    <row r="52" spans="1:35" ht="15.75" x14ac:dyDescent="0.25">
      <c r="A52" s="35"/>
      <c r="B52" s="35"/>
      <c r="C52" s="35"/>
      <c r="D52" s="35"/>
      <c r="E52" s="35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</row>
    <row r="53" spans="1:35" ht="24" customHeight="1" x14ac:dyDescent="0.25">
      <c r="A53" s="56" t="s">
        <v>13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8"/>
    </row>
    <row r="54" spans="1:35" s="6" customFormat="1" ht="21" customHeight="1" x14ac:dyDescent="0.25">
      <c r="A54" s="38"/>
      <c r="B54" s="5">
        <v>1990</v>
      </c>
      <c r="C54" s="5">
        <v>1991</v>
      </c>
      <c r="D54" s="5">
        <v>1992</v>
      </c>
      <c r="E54" s="5">
        <v>1993</v>
      </c>
      <c r="F54" s="5">
        <v>1994</v>
      </c>
      <c r="G54" s="5">
        <v>1995</v>
      </c>
      <c r="H54" s="5">
        <v>1996</v>
      </c>
      <c r="I54" s="5">
        <v>1997</v>
      </c>
      <c r="J54" s="5">
        <v>1998</v>
      </c>
      <c r="K54" s="5">
        <v>1999</v>
      </c>
      <c r="L54" s="5">
        <v>2000</v>
      </c>
      <c r="M54" s="5">
        <v>2001</v>
      </c>
      <c r="N54" s="5">
        <v>2002</v>
      </c>
      <c r="O54" s="5">
        <v>2003</v>
      </c>
      <c r="P54" s="5">
        <v>2004</v>
      </c>
      <c r="Q54" s="5">
        <v>2005</v>
      </c>
      <c r="R54" s="5">
        <v>2006</v>
      </c>
      <c r="S54" s="5">
        <v>2007</v>
      </c>
      <c r="T54" s="5">
        <v>2008</v>
      </c>
      <c r="U54" s="5">
        <v>2009</v>
      </c>
      <c r="V54" s="5">
        <v>2010</v>
      </c>
      <c r="W54" s="5">
        <v>2011</v>
      </c>
      <c r="X54" s="5">
        <v>2012</v>
      </c>
      <c r="Y54" s="5">
        <v>2013</v>
      </c>
      <c r="Z54" s="5">
        <v>2014</v>
      </c>
      <c r="AA54" s="5">
        <v>2015</v>
      </c>
      <c r="AB54" s="5">
        <v>2016</v>
      </c>
      <c r="AC54" s="5">
        <v>2017</v>
      </c>
      <c r="AD54" s="5">
        <v>2018</v>
      </c>
      <c r="AE54" s="5">
        <v>2019</v>
      </c>
      <c r="AF54" s="5">
        <v>2020</v>
      </c>
      <c r="AG54" s="5">
        <v>2021</v>
      </c>
      <c r="AH54" s="5">
        <v>2022</v>
      </c>
      <c r="AI54" s="5">
        <v>2023</v>
      </c>
    </row>
    <row r="55" spans="1:35" ht="21" customHeight="1" x14ac:dyDescent="0.25">
      <c r="A55" s="39" t="s">
        <v>14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1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3"/>
      <c r="AD55" s="43"/>
      <c r="AE55" s="43"/>
      <c r="AF55" s="43"/>
      <c r="AG55" s="43"/>
      <c r="AH55" s="43"/>
      <c r="AI55" s="43"/>
    </row>
    <row r="56" spans="1:35" s="21" customFormat="1" ht="21" customHeight="1" x14ac:dyDescent="0.25">
      <c r="A56" s="15" t="s">
        <v>15</v>
      </c>
      <c r="B56" s="44">
        <v>165</v>
      </c>
      <c r="C56" s="44">
        <v>153</v>
      </c>
      <c r="D56" s="44">
        <v>142</v>
      </c>
      <c r="E56" s="44">
        <v>147</v>
      </c>
      <c r="F56" s="17">
        <v>143</v>
      </c>
      <c r="G56" s="17">
        <v>155</v>
      </c>
      <c r="H56" s="17">
        <v>145</v>
      </c>
      <c r="I56" s="17">
        <v>127</v>
      </c>
      <c r="J56" s="17">
        <v>157</v>
      </c>
      <c r="K56" s="17">
        <v>214</v>
      </c>
      <c r="L56" s="17">
        <v>241</v>
      </c>
      <c r="M56" s="17">
        <v>228</v>
      </c>
      <c r="N56" s="17">
        <v>238</v>
      </c>
      <c r="O56" s="17">
        <v>211</v>
      </c>
      <c r="P56" s="17">
        <v>198</v>
      </c>
      <c r="Q56" s="17">
        <v>197</v>
      </c>
      <c r="R56" s="17">
        <v>258</v>
      </c>
      <c r="S56" s="16">
        <v>216</v>
      </c>
      <c r="T56" s="17">
        <v>174</v>
      </c>
      <c r="U56" s="17">
        <v>226</v>
      </c>
      <c r="V56" s="17">
        <v>223</v>
      </c>
      <c r="W56" s="17">
        <v>242</v>
      </c>
      <c r="X56" s="17">
        <v>269</v>
      </c>
      <c r="Y56" s="17">
        <v>228</v>
      </c>
      <c r="Z56" s="17">
        <v>226</v>
      </c>
      <c r="AA56" s="17">
        <v>243</v>
      </c>
      <c r="AB56" s="17">
        <v>267</v>
      </c>
      <c r="AC56" s="17">
        <v>336</v>
      </c>
      <c r="AD56" s="17">
        <v>382</v>
      </c>
      <c r="AE56" s="17">
        <v>335</v>
      </c>
      <c r="AF56" s="17">
        <v>323</v>
      </c>
      <c r="AG56" s="17" t="s">
        <v>16</v>
      </c>
      <c r="AH56" s="17">
        <v>357</v>
      </c>
      <c r="AI56" s="17">
        <v>302</v>
      </c>
    </row>
    <row r="57" spans="1:35" s="21" customFormat="1" ht="21" customHeight="1" x14ac:dyDescent="0.25">
      <c r="A57" s="15" t="s">
        <v>17</v>
      </c>
      <c r="B57" s="44"/>
      <c r="C57" s="44"/>
      <c r="D57" s="44"/>
      <c r="E57" s="44"/>
      <c r="F57" s="17"/>
      <c r="G57" s="17"/>
      <c r="H57" s="17"/>
      <c r="I57" s="17"/>
      <c r="J57" s="17"/>
      <c r="K57" s="17">
        <v>91</v>
      </c>
      <c r="L57" s="17">
        <v>102</v>
      </c>
      <c r="M57" s="17">
        <v>79</v>
      </c>
      <c r="N57" s="17">
        <v>96</v>
      </c>
      <c r="O57" s="17">
        <v>111</v>
      </c>
      <c r="P57" s="17">
        <v>111</v>
      </c>
      <c r="Q57" s="17">
        <v>111</v>
      </c>
      <c r="R57" s="17">
        <v>109</v>
      </c>
      <c r="S57" s="16">
        <v>105</v>
      </c>
      <c r="T57" s="17">
        <v>97</v>
      </c>
      <c r="U57" s="17">
        <v>102</v>
      </c>
      <c r="V57" s="17">
        <v>93</v>
      </c>
      <c r="W57" s="17">
        <v>81</v>
      </c>
      <c r="X57" s="17">
        <v>83</v>
      </c>
      <c r="Y57" s="17">
        <v>89</v>
      </c>
      <c r="Z57" s="17">
        <v>107</v>
      </c>
      <c r="AA57" s="17">
        <v>93</v>
      </c>
      <c r="AB57" s="17">
        <v>101</v>
      </c>
      <c r="AC57" s="17">
        <v>106</v>
      </c>
      <c r="AD57" s="17">
        <v>107</v>
      </c>
      <c r="AE57" s="17">
        <v>96</v>
      </c>
      <c r="AF57" s="17">
        <v>85</v>
      </c>
      <c r="AG57" s="17" t="s">
        <v>16</v>
      </c>
      <c r="AH57" s="17">
        <v>53</v>
      </c>
      <c r="AI57" s="17">
        <v>56</v>
      </c>
    </row>
    <row r="58" spans="1:35" s="21" customFormat="1" ht="21" customHeight="1" x14ac:dyDescent="0.25">
      <c r="A58" s="31" t="s">
        <v>5</v>
      </c>
      <c r="B58" s="45">
        <f t="shared" ref="B58:AI58" si="24">B56+B57</f>
        <v>165</v>
      </c>
      <c r="C58" s="45">
        <f t="shared" si="24"/>
        <v>153</v>
      </c>
      <c r="D58" s="45">
        <f t="shared" si="24"/>
        <v>142</v>
      </c>
      <c r="E58" s="45">
        <f t="shared" si="24"/>
        <v>147</v>
      </c>
      <c r="F58" s="32">
        <f t="shared" si="24"/>
        <v>143</v>
      </c>
      <c r="G58" s="32">
        <f t="shared" si="24"/>
        <v>155</v>
      </c>
      <c r="H58" s="32">
        <f t="shared" si="24"/>
        <v>145</v>
      </c>
      <c r="I58" s="32">
        <f t="shared" si="24"/>
        <v>127</v>
      </c>
      <c r="J58" s="32">
        <f t="shared" si="24"/>
        <v>157</v>
      </c>
      <c r="K58" s="32">
        <f t="shared" si="24"/>
        <v>305</v>
      </c>
      <c r="L58" s="32">
        <f t="shared" si="24"/>
        <v>343</v>
      </c>
      <c r="M58" s="32">
        <f t="shared" si="24"/>
        <v>307</v>
      </c>
      <c r="N58" s="32">
        <f t="shared" si="24"/>
        <v>334</v>
      </c>
      <c r="O58" s="32">
        <f t="shared" si="24"/>
        <v>322</v>
      </c>
      <c r="P58" s="32">
        <f t="shared" si="24"/>
        <v>309</v>
      </c>
      <c r="Q58" s="32">
        <f t="shared" si="24"/>
        <v>308</v>
      </c>
      <c r="R58" s="32">
        <f t="shared" si="24"/>
        <v>367</v>
      </c>
      <c r="S58" s="32">
        <f t="shared" si="24"/>
        <v>321</v>
      </c>
      <c r="T58" s="32">
        <f t="shared" si="24"/>
        <v>271</v>
      </c>
      <c r="U58" s="32">
        <f t="shared" si="24"/>
        <v>328</v>
      </c>
      <c r="V58" s="32">
        <f t="shared" si="24"/>
        <v>316</v>
      </c>
      <c r="W58" s="32">
        <f t="shared" si="24"/>
        <v>323</v>
      </c>
      <c r="X58" s="32">
        <f t="shared" si="24"/>
        <v>352</v>
      </c>
      <c r="Y58" s="32">
        <f t="shared" si="24"/>
        <v>317</v>
      </c>
      <c r="Z58" s="32">
        <f t="shared" si="24"/>
        <v>333</v>
      </c>
      <c r="AA58" s="32">
        <f t="shared" si="24"/>
        <v>336</v>
      </c>
      <c r="AB58" s="32">
        <f t="shared" si="24"/>
        <v>368</v>
      </c>
      <c r="AC58" s="32">
        <f t="shared" si="24"/>
        <v>442</v>
      </c>
      <c r="AD58" s="32">
        <f t="shared" si="24"/>
        <v>489</v>
      </c>
      <c r="AE58" s="32">
        <f t="shared" si="24"/>
        <v>431</v>
      </c>
      <c r="AF58" s="32">
        <f t="shared" si="24"/>
        <v>408</v>
      </c>
      <c r="AG58" s="32" t="s">
        <v>16</v>
      </c>
      <c r="AH58" s="32">
        <v>410</v>
      </c>
      <c r="AI58" s="32">
        <v>358</v>
      </c>
    </row>
    <row r="59" spans="1:35" ht="15.75" x14ac:dyDescent="0.25">
      <c r="A59" s="39" t="s">
        <v>18</v>
      </c>
      <c r="B59" s="40"/>
      <c r="C59" s="40"/>
      <c r="D59" s="40"/>
      <c r="E59" s="40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7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9"/>
      <c r="AD59" s="49"/>
      <c r="AE59" s="49"/>
      <c r="AF59" s="49"/>
      <c r="AG59" s="49"/>
      <c r="AH59" s="49"/>
      <c r="AI59" s="49"/>
    </row>
    <row r="60" spans="1:35" ht="21" customHeight="1" x14ac:dyDescent="0.25">
      <c r="A60" s="50" t="s">
        <v>19</v>
      </c>
      <c r="B60" s="44"/>
      <c r="C60" s="44"/>
      <c r="D60" s="44"/>
      <c r="E60" s="44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>
        <v>3</v>
      </c>
      <c r="R60" s="17">
        <v>2</v>
      </c>
      <c r="S60" s="16">
        <v>1</v>
      </c>
      <c r="T60" s="17"/>
      <c r="U60" s="17"/>
      <c r="V60" s="17"/>
      <c r="W60" s="17"/>
      <c r="X60" s="17">
        <v>111</v>
      </c>
      <c r="Y60" s="17">
        <v>155</v>
      </c>
      <c r="Z60" s="17">
        <v>149</v>
      </c>
      <c r="AA60" s="17">
        <v>111</v>
      </c>
      <c r="AB60" s="17">
        <v>91</v>
      </c>
      <c r="AC60" s="17">
        <v>108</v>
      </c>
      <c r="AD60" s="17">
        <v>105</v>
      </c>
      <c r="AE60" s="17">
        <v>110</v>
      </c>
      <c r="AF60" s="17">
        <v>102</v>
      </c>
      <c r="AG60" s="17">
        <v>91</v>
      </c>
      <c r="AH60" s="17">
        <v>86</v>
      </c>
      <c r="AI60" s="17">
        <v>78</v>
      </c>
    </row>
    <row r="61" spans="1:35" ht="21" customHeight="1" x14ac:dyDescent="0.25">
      <c r="A61" s="50" t="s">
        <v>20</v>
      </c>
      <c r="B61" s="44">
        <v>29</v>
      </c>
      <c r="C61" s="44">
        <v>19</v>
      </c>
      <c r="D61" s="44">
        <v>40</v>
      </c>
      <c r="E61" s="44">
        <v>39</v>
      </c>
      <c r="F61" s="17">
        <v>43</v>
      </c>
      <c r="G61" s="17">
        <v>40</v>
      </c>
      <c r="H61" s="17">
        <v>57</v>
      </c>
      <c r="I61" s="17">
        <v>46</v>
      </c>
      <c r="J61" s="17">
        <v>23</v>
      </c>
      <c r="K61" s="17">
        <v>46</v>
      </c>
      <c r="L61" s="17">
        <v>47</v>
      </c>
      <c r="M61" s="17">
        <v>60</v>
      </c>
      <c r="N61" s="17">
        <v>25</v>
      </c>
      <c r="O61" s="17">
        <v>19</v>
      </c>
      <c r="P61" s="17">
        <v>4</v>
      </c>
      <c r="Q61" s="17">
        <v>8</v>
      </c>
      <c r="R61" s="17">
        <v>9</v>
      </c>
      <c r="S61" s="16">
        <v>6</v>
      </c>
      <c r="T61" s="17"/>
      <c r="U61" s="17"/>
      <c r="V61" s="17"/>
      <c r="W61" s="17"/>
      <c r="X61" s="17"/>
      <c r="Y61" s="17">
        <v>17</v>
      </c>
      <c r="Z61" s="17">
        <v>18</v>
      </c>
      <c r="AA61" s="17">
        <v>12</v>
      </c>
      <c r="AB61" s="17">
        <v>17</v>
      </c>
      <c r="AC61" s="17">
        <v>20</v>
      </c>
      <c r="AD61" s="17">
        <v>19</v>
      </c>
      <c r="AE61" s="17">
        <v>12</v>
      </c>
      <c r="AF61" s="17">
        <v>12</v>
      </c>
      <c r="AG61" s="17">
        <f>12+7</f>
        <v>19</v>
      </c>
      <c r="AH61" s="17">
        <v>26</v>
      </c>
      <c r="AI61" s="17">
        <v>13</v>
      </c>
    </row>
    <row r="62" spans="1:35" ht="21" customHeight="1" x14ac:dyDescent="0.25">
      <c r="A62" s="50" t="s">
        <v>21</v>
      </c>
      <c r="B62" s="44">
        <f>52+22</f>
        <v>74</v>
      </c>
      <c r="C62" s="44">
        <f>43+18</f>
        <v>61</v>
      </c>
      <c r="D62" s="44">
        <v>53</v>
      </c>
      <c r="E62" s="44">
        <v>37</v>
      </c>
      <c r="F62" s="17">
        <v>24</v>
      </c>
      <c r="G62" s="17">
        <v>18</v>
      </c>
      <c r="H62" s="17">
        <v>14</v>
      </c>
      <c r="I62" s="17">
        <v>19</v>
      </c>
      <c r="J62" s="17">
        <v>16</v>
      </c>
      <c r="K62" s="17">
        <v>9</v>
      </c>
      <c r="L62" s="17">
        <v>0</v>
      </c>
      <c r="M62" s="17">
        <v>0</v>
      </c>
      <c r="N62" s="17">
        <v>4</v>
      </c>
      <c r="O62" s="17">
        <v>6</v>
      </c>
      <c r="P62" s="17"/>
      <c r="Q62" s="17">
        <v>6</v>
      </c>
      <c r="R62" s="17">
        <v>3</v>
      </c>
      <c r="S62" s="16">
        <v>5</v>
      </c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s="21" customFormat="1" ht="21" customHeight="1" x14ac:dyDescent="0.25">
      <c r="A63" s="31" t="s">
        <v>5</v>
      </c>
      <c r="B63" s="45">
        <f t="shared" ref="B63:AI63" si="25">SUM(B60:B62)</f>
        <v>103</v>
      </c>
      <c r="C63" s="45">
        <f t="shared" si="25"/>
        <v>80</v>
      </c>
      <c r="D63" s="45">
        <f t="shared" si="25"/>
        <v>93</v>
      </c>
      <c r="E63" s="45">
        <f t="shared" si="25"/>
        <v>76</v>
      </c>
      <c r="F63" s="32">
        <f t="shared" si="25"/>
        <v>67</v>
      </c>
      <c r="G63" s="32">
        <f t="shared" si="25"/>
        <v>58</v>
      </c>
      <c r="H63" s="32">
        <f t="shared" si="25"/>
        <v>71</v>
      </c>
      <c r="I63" s="32">
        <f t="shared" si="25"/>
        <v>65</v>
      </c>
      <c r="J63" s="32">
        <f t="shared" si="25"/>
        <v>39</v>
      </c>
      <c r="K63" s="32">
        <f t="shared" si="25"/>
        <v>55</v>
      </c>
      <c r="L63" s="32">
        <f t="shared" si="25"/>
        <v>47</v>
      </c>
      <c r="M63" s="32">
        <f t="shared" si="25"/>
        <v>60</v>
      </c>
      <c r="N63" s="32">
        <f t="shared" si="25"/>
        <v>29</v>
      </c>
      <c r="O63" s="32">
        <f t="shared" si="25"/>
        <v>25</v>
      </c>
      <c r="P63" s="32">
        <f t="shared" si="25"/>
        <v>4</v>
      </c>
      <c r="Q63" s="32">
        <f t="shared" si="25"/>
        <v>17</v>
      </c>
      <c r="R63" s="32">
        <f t="shared" si="25"/>
        <v>14</v>
      </c>
      <c r="S63" s="32">
        <f t="shared" si="25"/>
        <v>12</v>
      </c>
      <c r="T63" s="32">
        <f t="shared" si="25"/>
        <v>0</v>
      </c>
      <c r="U63" s="32">
        <f t="shared" si="25"/>
        <v>0</v>
      </c>
      <c r="V63" s="32">
        <f t="shared" si="25"/>
        <v>0</v>
      </c>
      <c r="W63" s="32">
        <f t="shared" si="25"/>
        <v>0</v>
      </c>
      <c r="X63" s="32">
        <f t="shared" si="25"/>
        <v>111</v>
      </c>
      <c r="Y63" s="32">
        <f t="shared" si="25"/>
        <v>172</v>
      </c>
      <c r="Z63" s="32">
        <f t="shared" si="25"/>
        <v>167</v>
      </c>
      <c r="AA63" s="32">
        <f t="shared" si="25"/>
        <v>123</v>
      </c>
      <c r="AB63" s="32">
        <f t="shared" si="25"/>
        <v>108</v>
      </c>
      <c r="AC63" s="32">
        <f t="shared" si="25"/>
        <v>128</v>
      </c>
      <c r="AD63" s="32">
        <f t="shared" si="25"/>
        <v>124</v>
      </c>
      <c r="AE63" s="32">
        <f t="shared" ref="AE63:AG63" si="26">SUM(AE60:AE62)</f>
        <v>122</v>
      </c>
      <c r="AF63" s="32">
        <f t="shared" si="26"/>
        <v>114</v>
      </c>
      <c r="AG63" s="32">
        <f t="shared" si="26"/>
        <v>110</v>
      </c>
      <c r="AH63" s="32">
        <v>112</v>
      </c>
      <c r="AI63" s="32">
        <v>91</v>
      </c>
    </row>
    <row r="65" spans="1:19" hidden="1" x14ac:dyDescent="0.25"/>
    <row r="66" spans="1:19" ht="15.75" hidden="1" x14ac:dyDescent="0.25">
      <c r="A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S66" s="35"/>
    </row>
    <row r="67" spans="1:19" ht="24" hidden="1" customHeight="1" x14ac:dyDescent="0.25">
      <c r="A67" s="56" t="s">
        <v>22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8"/>
    </row>
    <row r="68" spans="1:19" s="6" customFormat="1" ht="21" hidden="1" customHeight="1" x14ac:dyDescent="0.25">
      <c r="A68" s="38"/>
      <c r="B68" s="5">
        <v>2007</v>
      </c>
      <c r="C68" s="5">
        <v>2008</v>
      </c>
      <c r="D68" s="5">
        <v>2009</v>
      </c>
      <c r="E68" s="5">
        <v>2010</v>
      </c>
      <c r="F68" s="5">
        <v>2011</v>
      </c>
      <c r="G68" s="5">
        <v>2012</v>
      </c>
      <c r="H68" s="5">
        <v>2013</v>
      </c>
      <c r="I68" s="5">
        <v>2014</v>
      </c>
      <c r="J68" s="5">
        <v>2015</v>
      </c>
      <c r="K68" s="5">
        <v>2016</v>
      </c>
      <c r="L68" s="5">
        <v>2017</v>
      </c>
      <c r="M68" s="5">
        <v>2018</v>
      </c>
      <c r="N68" s="5">
        <v>2019</v>
      </c>
      <c r="O68" s="5">
        <v>2020</v>
      </c>
      <c r="P68" s="5">
        <v>2021</v>
      </c>
      <c r="Q68" s="5">
        <v>2022</v>
      </c>
    </row>
    <row r="69" spans="1:19" ht="15.75" hidden="1" x14ac:dyDescent="0.25">
      <c r="A69" s="39" t="s">
        <v>14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3"/>
      <c r="M69" s="43"/>
      <c r="N69" s="43"/>
      <c r="O69" s="43"/>
      <c r="P69" s="43"/>
      <c r="Q69" s="43"/>
    </row>
    <row r="70" spans="1:19" s="21" customFormat="1" ht="21" hidden="1" customHeight="1" x14ac:dyDescent="0.25">
      <c r="A70" s="15" t="s">
        <v>15</v>
      </c>
      <c r="B70" s="17">
        <v>216</v>
      </c>
      <c r="C70" s="17">
        <v>174</v>
      </c>
      <c r="D70" s="17">
        <v>226</v>
      </c>
      <c r="E70" s="17">
        <v>223</v>
      </c>
      <c r="F70" s="17">
        <v>242</v>
      </c>
      <c r="G70" s="17">
        <v>269</v>
      </c>
      <c r="H70" s="17">
        <v>228</v>
      </c>
      <c r="I70" s="17">
        <v>226</v>
      </c>
      <c r="J70" s="17">
        <v>243</v>
      </c>
      <c r="K70" s="17">
        <v>267</v>
      </c>
      <c r="L70" s="17">
        <v>336</v>
      </c>
      <c r="M70" s="17">
        <v>382</v>
      </c>
      <c r="N70" s="17">
        <v>335</v>
      </c>
      <c r="O70" s="17">
        <v>323</v>
      </c>
      <c r="P70" s="17" t="s">
        <v>16</v>
      </c>
      <c r="Q70" s="17">
        <f>27+296+34</f>
        <v>357</v>
      </c>
    </row>
    <row r="71" spans="1:19" s="21" customFormat="1" ht="21" hidden="1" customHeight="1" x14ac:dyDescent="0.25">
      <c r="A71" s="15" t="s">
        <v>17</v>
      </c>
      <c r="B71" s="17">
        <v>105</v>
      </c>
      <c r="C71" s="17">
        <v>97</v>
      </c>
      <c r="D71" s="17">
        <v>102</v>
      </c>
      <c r="E71" s="17">
        <v>93</v>
      </c>
      <c r="F71" s="17">
        <v>81</v>
      </c>
      <c r="G71" s="17">
        <v>83</v>
      </c>
      <c r="H71" s="17">
        <v>89</v>
      </c>
      <c r="I71" s="17">
        <v>107</v>
      </c>
      <c r="J71" s="17">
        <v>93</v>
      </c>
      <c r="K71" s="17">
        <v>101</v>
      </c>
      <c r="L71" s="17">
        <v>106</v>
      </c>
      <c r="M71" s="17">
        <v>107</v>
      </c>
      <c r="N71" s="17">
        <v>96</v>
      </c>
      <c r="O71" s="17">
        <v>85</v>
      </c>
      <c r="P71" s="17" t="s">
        <v>16</v>
      </c>
      <c r="Q71" s="17">
        <v>53</v>
      </c>
    </row>
    <row r="72" spans="1:19" s="21" customFormat="1" ht="21" hidden="1" customHeight="1" x14ac:dyDescent="0.25">
      <c r="A72" s="31" t="s">
        <v>5</v>
      </c>
      <c r="B72" s="32">
        <f t="shared" ref="B72:O72" si="27">B70+B71</f>
        <v>321</v>
      </c>
      <c r="C72" s="32">
        <f t="shared" si="27"/>
        <v>271</v>
      </c>
      <c r="D72" s="32">
        <f t="shared" si="27"/>
        <v>328</v>
      </c>
      <c r="E72" s="32">
        <f t="shared" si="27"/>
        <v>316</v>
      </c>
      <c r="F72" s="32">
        <f t="shared" si="27"/>
        <v>323</v>
      </c>
      <c r="G72" s="32">
        <f t="shared" si="27"/>
        <v>352</v>
      </c>
      <c r="H72" s="32">
        <f t="shared" si="27"/>
        <v>317</v>
      </c>
      <c r="I72" s="32">
        <f t="shared" si="27"/>
        <v>333</v>
      </c>
      <c r="J72" s="32">
        <f t="shared" si="27"/>
        <v>336</v>
      </c>
      <c r="K72" s="32">
        <f t="shared" si="27"/>
        <v>368</v>
      </c>
      <c r="L72" s="32">
        <f t="shared" si="27"/>
        <v>442</v>
      </c>
      <c r="M72" s="32">
        <f t="shared" si="27"/>
        <v>489</v>
      </c>
      <c r="N72" s="32">
        <f t="shared" si="27"/>
        <v>431</v>
      </c>
      <c r="O72" s="32">
        <f t="shared" si="27"/>
        <v>408</v>
      </c>
      <c r="P72" s="32" t="s">
        <v>16</v>
      </c>
      <c r="Q72" s="32">
        <f>Q70+Q71</f>
        <v>410</v>
      </c>
    </row>
    <row r="73" spans="1:19" ht="15.75" hidden="1" x14ac:dyDescent="0.25">
      <c r="A73" s="39" t="s">
        <v>18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9"/>
      <c r="M73" s="49"/>
      <c r="N73" s="49"/>
      <c r="O73" s="49"/>
      <c r="P73" s="49"/>
      <c r="Q73" s="49"/>
    </row>
    <row r="74" spans="1:19" ht="21" hidden="1" customHeight="1" x14ac:dyDescent="0.25">
      <c r="A74" s="50" t="s">
        <v>19</v>
      </c>
      <c r="B74" s="17">
        <v>1</v>
      </c>
      <c r="C74" s="17"/>
      <c r="D74" s="17"/>
      <c r="E74" s="17"/>
      <c r="F74" s="17"/>
      <c r="G74" s="17">
        <v>111</v>
      </c>
      <c r="H74" s="17">
        <v>155</v>
      </c>
      <c r="I74" s="17">
        <v>149</v>
      </c>
      <c r="J74" s="17">
        <v>111</v>
      </c>
      <c r="K74" s="17">
        <v>91</v>
      </c>
      <c r="L74" s="17">
        <v>108</v>
      </c>
      <c r="M74" s="17">
        <v>105</v>
      </c>
      <c r="N74" s="17">
        <v>110</v>
      </c>
      <c r="O74" s="17">
        <v>102</v>
      </c>
      <c r="P74" s="17">
        <v>91</v>
      </c>
      <c r="Q74" s="17">
        <v>86</v>
      </c>
    </row>
    <row r="75" spans="1:19" ht="21" hidden="1" customHeight="1" x14ac:dyDescent="0.25">
      <c r="A75" s="50" t="s">
        <v>20</v>
      </c>
      <c r="B75" s="17">
        <v>6</v>
      </c>
      <c r="C75" s="17"/>
      <c r="D75" s="17"/>
      <c r="E75" s="17"/>
      <c r="F75" s="17"/>
      <c r="G75" s="17"/>
      <c r="H75" s="17">
        <v>17</v>
      </c>
      <c r="I75" s="17">
        <v>18</v>
      </c>
      <c r="J75" s="17">
        <v>12</v>
      </c>
      <c r="K75" s="17">
        <v>17</v>
      </c>
      <c r="L75" s="17">
        <v>20</v>
      </c>
      <c r="M75" s="17">
        <v>19</v>
      </c>
      <c r="N75" s="17">
        <v>12</v>
      </c>
      <c r="O75" s="17">
        <v>12</v>
      </c>
      <c r="P75" s="17">
        <f>12+7</f>
        <v>19</v>
      </c>
      <c r="Q75" s="17">
        <v>26</v>
      </c>
    </row>
    <row r="76" spans="1:19" ht="21" hidden="1" customHeight="1" x14ac:dyDescent="0.25">
      <c r="A76" s="50" t="s">
        <v>21</v>
      </c>
      <c r="B76" s="17">
        <v>5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9" s="21" customFormat="1" ht="21" hidden="1" customHeight="1" x14ac:dyDescent="0.25">
      <c r="A77" s="31" t="s">
        <v>5</v>
      </c>
      <c r="B77" s="32">
        <f t="shared" ref="B77:P77" si="28">SUM(B74:B76)</f>
        <v>12</v>
      </c>
      <c r="C77" s="32">
        <f t="shared" si="28"/>
        <v>0</v>
      </c>
      <c r="D77" s="32">
        <f t="shared" si="28"/>
        <v>0</v>
      </c>
      <c r="E77" s="32">
        <f t="shared" si="28"/>
        <v>0</v>
      </c>
      <c r="F77" s="32">
        <f t="shared" si="28"/>
        <v>0</v>
      </c>
      <c r="G77" s="32">
        <f t="shared" si="28"/>
        <v>111</v>
      </c>
      <c r="H77" s="32">
        <f t="shared" si="28"/>
        <v>172</v>
      </c>
      <c r="I77" s="32">
        <f t="shared" si="28"/>
        <v>167</v>
      </c>
      <c r="J77" s="32">
        <f t="shared" si="28"/>
        <v>123</v>
      </c>
      <c r="K77" s="32">
        <f t="shared" si="28"/>
        <v>108</v>
      </c>
      <c r="L77" s="32">
        <f t="shared" si="28"/>
        <v>128</v>
      </c>
      <c r="M77" s="32">
        <f t="shared" si="28"/>
        <v>124</v>
      </c>
      <c r="N77" s="32">
        <f t="shared" si="28"/>
        <v>122</v>
      </c>
      <c r="O77" s="32">
        <f t="shared" si="28"/>
        <v>114</v>
      </c>
      <c r="P77" s="32">
        <f t="shared" si="28"/>
        <v>110</v>
      </c>
      <c r="Q77" s="32">
        <f>SUM(Q74:Q76)</f>
        <v>112</v>
      </c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</sheetData>
  <mergeCells count="4">
    <mergeCell ref="A28:Q28"/>
    <mergeCell ref="A67:Q67"/>
    <mergeCell ref="A3:AI3"/>
    <mergeCell ref="A53:AI53"/>
  </mergeCells>
  <printOptions horizontalCentered="1"/>
  <pageMargins left="0.25" right="0.25" top="0.75" bottom="0.75" header="0.3" footer="0.3"/>
  <pageSetup paperSize="9" scale="46" orientation="portrait" r:id="rId1"/>
  <headerFooter alignWithMargins="0">
    <oddFooter>&amp;L10&amp;C&amp;14La population scolaire à la rentrée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3"/>
  <sheetViews>
    <sheetView zoomScaleNormal="100" workbookViewId="0">
      <selection sqref="A1:XFD8"/>
    </sheetView>
  </sheetViews>
  <sheetFormatPr baseColWidth="10" defaultColWidth="11.42578125" defaultRowHeight="12.75" x14ac:dyDescent="0.2"/>
  <cols>
    <col min="1" max="1" width="20.5703125" style="51" customWidth="1"/>
    <col min="2" max="27" width="9.42578125" style="51" customWidth="1"/>
    <col min="28" max="16384" width="11.42578125" style="51"/>
  </cols>
  <sheetData>
    <row r="3" s="2" customFormat="1" x14ac:dyDescent="0.25"/>
  </sheetData>
  <printOptions horizontalCentered="1"/>
  <pageMargins left="0.35433070866141736" right="0.39370078740157483" top="0.19685039370078741" bottom="0" header="0.51181102362204722" footer="0.35433070866141736"/>
  <pageSetup paperSize="9" scale="54" fitToHeight="0" orientation="landscape" r:id="rId1"/>
  <headerFooter alignWithMargins="0">
    <oddFooter>&amp;CLa population scolaire à la rentrée 2022&amp;R&amp;"Times New Roman,Normal"11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Chrono 2nd degré</vt:lpstr>
      <vt:lpstr>Chrono 2nd degré_bis</vt:lpstr>
      <vt:lpstr>'Chrono 2nd degré'!Print_Area</vt:lpstr>
      <vt:lpstr>'Chrono 2nd degré'!Zone_d_impression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isounou</dc:creator>
  <cp:lastModifiedBy>Camille Horent</cp:lastModifiedBy>
  <dcterms:created xsi:type="dcterms:W3CDTF">2022-07-26T22:59:56Z</dcterms:created>
  <dcterms:modified xsi:type="dcterms:W3CDTF">2023-07-31T04:43:57Z</dcterms:modified>
</cp:coreProperties>
</file>