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P_Interne\2_PUBLICATIONS SEP\Séries chrono effectifs\"/>
    </mc:Choice>
  </mc:AlternateContent>
  <bookViews>
    <workbookView xWindow="2175" yWindow="0" windowWidth="28800" windowHeight="12000"/>
  </bookViews>
  <sheets>
    <sheet name="Chrono 1er degré" sheetId="1" r:id="rId1"/>
    <sheet name="Chrono 1er degré bis" sheetId="2" state="hidden" r:id="rId2"/>
  </sheets>
  <externalReferences>
    <externalReference r:id="rId3"/>
    <externalReference r:id="rId4"/>
  </externalReferences>
  <definedNames>
    <definedName name="Div_ADAPT">#REF!,#REF!,#REF!,#REF!,#REF!,#REF!,#REF!,#REF!,#REF!,#REF!,#REF!,#REF!,#REF!,#REF!,#REF!,#REF!,#REF!,#REF!,#REF!,#REF!,#REF!,#REF!,#REF!,#REF!,#REF!,#REF!,#REF!,#REF!,#REF!,#REF!,#REF!,#REF!</definedName>
    <definedName name="Div_CE1">#REF!,#REF!,#REF!,#REF!,#REF!,#REF!,#REF!,#REF!,#REF!,#REF!,#REF!,#REF!,#REF!,#REF!,#REF!,#REF!,#REF!,#REF!,#REF!,#REF!,#REF!,#REF!,#REF!,#REF!,#REF!,#REF!,#REF!,#REF!,#REF!,#REF!,#REF!,#REF!</definedName>
    <definedName name="Div_CE2">#REF!,#REF!,#REF!,#REF!,#REF!,#REF!,#REF!,#REF!,#REF!,#REF!,#REF!,#REF!,#REF!,#REF!,#REF!,#REF!,#REF!,#REF!,#REF!,#REF!,#REF!,#REF!,#REF!,#REF!,#REF!,#REF!,#REF!,#REF!,#REF!,#REF!,#REF!,#REF!</definedName>
    <definedName name="Div_CM1">#REF!,#REF!,#REF!,#REF!,#REF!,#REF!,#REF!,#REF!,#REF!,#REF!,#REF!,#REF!,#REF!,#REF!,#REF!,#REF!,#REF!,#REF!,#REF!,#REF!,#REF!,#REF!,#REF!,#REF!,#REF!,#REF!,#REF!,#REF!,#REF!,#REF!,#REF!,#REF!</definedName>
    <definedName name="Div_CM2">#REF!,#REF!,#REF!,#REF!,#REF!,#REF!,#REF!,#REF!,#REF!,#REF!,#REF!,#REF!,#REF!,#REF!,#REF!,#REF!,#REF!,#REF!,#REF!,#REF!,#REF!,#REF!,#REF!,#REF!,#REF!,#REF!,#REF!,#REF!,#REF!,#REF!,#REF!,#REF!</definedName>
    <definedName name="Div_CP">#REF!,#REF!,#REF!,#REF!,#REF!,#REF!,#REF!,#REF!,#REF!,#REF!,#REF!,#REF!,#REF!,#REF!,#REF!,#REF!,#REF!,#REF!,#REF!,#REF!,#REF!,#REF!,#REF!,#REF!,#REF!,#REF!,#REF!,#REF!,#REF!,#REF!,#REF!,#REF!</definedName>
    <definedName name="Div_ES">#REF!,#REF!,#REF!,#REF!,#REF!,#REF!,#REF!,#REF!,#REF!,#REF!,#REF!,#REF!,#REF!,#REF!,#REF!,#REF!,#REF!,#REF!,#REF!,#REF!,#REF!,#REF!,#REF!,#REF!,#REF!,#REF!,#REF!,#REF!,#REF!,#REF!,#REF!,#REF!</definedName>
    <definedName name="Div_SG">#REF!,#REF!,#REF!,#REF!,#REF!,#REF!,#REF!,#REF!,#REF!,#REF!,#REF!,#REF!,#REF!,#REF!,#REF!,#REF!,#REF!,#REF!,#REF!,#REF!,#REF!,#REF!,#REF!,#REF!,#REF!,#REF!,#REF!,#REF!,#REF!,#REF!,#REF!,#REF!</definedName>
    <definedName name="Div_SM">#REF!,#REF!,#REF!,#REF!,#REF!,#REF!,#REF!,#REF!,#REF!,#REF!,#REF!,#REF!,#REF!,#REF!,#REF!,#REF!,#REF!,#REF!,#REF!,#REF!,#REF!,#REF!,#REF!,#REF!,#REF!,#REF!,#REF!,#REF!,#REF!,#REF!,#REF!,#REF!</definedName>
    <definedName name="Div_SP">#REF!,#REF!,#REF!,#REF!,#REF!,#REF!,#REF!,#REF!,#REF!,#REF!,#REF!,#REF!,#REF!,#REF!,#REF!,#REF!,#REF!,#REF!,#REF!,#REF!,#REF!,#REF!,#REF!,#REF!,#REF!,#REF!,#REF!,#REF!,#REF!,#REF!,#REF!,#REF!</definedName>
    <definedName name="Eff_CE1">#REF!,#REF!,#REF!,#REF!,#REF!,#REF!,#REF!,#REF!,#REF!,#REF!,#REF!,#REF!,#REF!,#REF!,#REF!,#REF!,#REF!,#REF!,#REF!,#REF!,#REF!,#REF!,#REF!,#REF!,#REF!,#REF!,#REF!,#REF!,#REF!,#REF!,#REF!,#REF!</definedName>
    <definedName name="Eff_CE2">#REF!,#REF!,#REF!,#REF!,#REF!,#REF!,#REF!,#REF!,#REF!,#REF!,#REF!,#REF!,#REF!,#REF!,#REF!,#REF!,#REF!,#REF!,#REF!,#REF!,#REF!,#REF!,#REF!,#REF!,#REF!,#REF!,#REF!,#REF!,#REF!,#REF!,#REF!,#REF!</definedName>
    <definedName name="Eff_CM1">#REF!,#REF!,#REF!,#REF!,#REF!,#REF!,#REF!,#REF!,#REF!,#REF!,#REF!,#REF!,#REF!,#REF!,#REF!,#REF!,#REF!,#REF!,#REF!,#REF!,#REF!,#REF!,#REF!,#REF!,#REF!,#REF!,#REF!,#REF!,#REF!,#REF!,#REF!,#REF!</definedName>
    <definedName name="Eff_CM2">#REF!,#REF!,#REF!,#REF!,#REF!,#REF!,#REF!,#REF!,#REF!,#REF!,#REF!,#REF!,#REF!,#REF!,#REF!,#REF!,#REF!,#REF!,#REF!,#REF!,#REF!,#REF!,#REF!,#REF!,#REF!,#REF!,#REF!,#REF!,#REF!,#REF!,#REF!,#REF!</definedName>
    <definedName name="Eff_CP">#REF!,#REF!,#REF!,#REF!,#REF!,#REF!,#REF!,#REF!,#REF!,#REF!,#REF!,#REF!,#REF!,#REF!,#REF!,#REF!,#REF!,#REF!,#REF!,#REF!,#REF!,#REF!,#REF!,#REF!,#REF!,#REF!,#REF!,#REF!,#REF!,#REF!,#REF!,#REF!</definedName>
    <definedName name="Eff_ES">#REF!,#REF!,#REF!,#REF!,#REF!,#REF!,#REF!,#REF!,#REF!,#REF!,#REF!,#REF!,#REF!,#REF!,#REF!,#REF!,#REF!,#REF!,#REF!,#REF!,#REF!,#REF!,#REF!,#REF!,#REF!,#REF!,#REF!,#REF!,#REF!,#REF!,#REF!,#REF!</definedName>
    <definedName name="Eff_SG">#REF!,#REF!,#REF!,#REF!,#REF!,#REF!,#REF!,#REF!,#REF!,#REF!,#REF!,#REF!,#REF!,#REF!,#REF!,#REF!,#REF!,#REF!,#REF!,#REF!,#REF!,#REF!,#REF!,#REF!,#REF!,#REF!,#REF!,#REF!,#REF!,#REF!,#REF!,#REF!</definedName>
    <definedName name="Eff_SM">#REF!,#REF!,#REF!,#REF!,#REF!,#REF!,#REF!,#REF!,#REF!,#REF!,#REF!,#REF!,#REF!,#REF!,#REF!,#REF!,#REF!,#REF!,#REF!,#REF!,#REF!,#REF!,#REF!,#REF!,#REF!,#REF!,#REF!,#REF!,#REF!,#REF!,#REF!,#REF!</definedName>
    <definedName name="Eff_SP">#REF!,#REF!,#REF!,#REF!,#REF!,#REF!,#REF!,#REF!,#REF!,#REF!,#REF!,#REF!,#REF!,#REF!,#REF!,#REF!,#REF!,#REF!,#REF!,#REF!,#REF!,#REF!,#REF!,#REF!,#REF!,#REF!,#REF!,#REF!,#REF!,#REF!,#REF!,#REF!</definedName>
    <definedName name="Nom_etab">#REF!,#REF!,#REF!,#REF!,#REF!,#REF!,#REF!,#REF!,#REF!,#REF!,#REF!,#REF!,#REF!,#REF!,#REF!,#REF!,#REF!,#REF!,#REF!,#REF!,#REF!,#REF!,#REF!,#REF!,#REF!,#REF!,#REF!,#REF!,#REF!,#REF!,#REF!,#REF!</definedName>
    <definedName name="Print_Area" localSheetId="0">'Chrono 1er degré'!$A$1:$AI$57</definedName>
    <definedName name="Repere_debut">#REF!</definedName>
    <definedName name="_xlnm.Print_Area" localSheetId="0">'Chrono 1er degré'!$A$1:$S$64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71" i="1" l="1"/>
  <c r="AI72" i="1" s="1"/>
  <c r="AJ71" i="1"/>
  <c r="AJ72" i="1"/>
  <c r="I6" i="1"/>
  <c r="AB6" i="1"/>
  <c r="AE6" i="1"/>
  <c r="I7" i="1"/>
  <c r="O7" i="1"/>
  <c r="O8" i="1" s="1"/>
  <c r="O9" i="1" s="1"/>
  <c r="X7" i="1"/>
  <c r="X8" i="1" s="1"/>
  <c r="X9" i="1" s="1"/>
  <c r="AB7" i="1"/>
  <c r="AB8" i="1" s="1"/>
  <c r="AB9" i="1" s="1"/>
  <c r="C8" i="1"/>
  <c r="C9" i="1" s="1"/>
  <c r="D8" i="1"/>
  <c r="E8" i="1"/>
  <c r="F8" i="1"/>
  <c r="F9" i="1" s="1"/>
  <c r="G8" i="1"/>
  <c r="G9" i="1" s="1"/>
  <c r="H8" i="1"/>
  <c r="I8" i="1"/>
  <c r="J8" i="1"/>
  <c r="J9" i="1" s="1"/>
  <c r="K8" i="1"/>
  <c r="K9" i="1" s="1"/>
  <c r="L8" i="1"/>
  <c r="M8" i="1"/>
  <c r="N8" i="1"/>
  <c r="N9" i="1" s="1"/>
  <c r="P8" i="1"/>
  <c r="P9" i="1" s="1"/>
  <c r="Q8" i="1"/>
  <c r="R8" i="1"/>
  <c r="R9" i="1" s="1"/>
  <c r="S8" i="1"/>
  <c r="S9" i="1" s="1"/>
  <c r="T8" i="1"/>
  <c r="T9" i="1" s="1"/>
  <c r="U8" i="1"/>
  <c r="V8" i="1"/>
  <c r="W8" i="1"/>
  <c r="W9" i="1" s="1"/>
  <c r="Z8" i="1"/>
  <c r="Z9" i="1" s="1"/>
  <c r="AA8" i="1"/>
  <c r="AC8" i="1"/>
  <c r="AC9" i="1" s="1"/>
  <c r="AD8" i="1"/>
  <c r="AD9" i="1" s="1"/>
  <c r="AF8" i="1"/>
  <c r="AF9" i="1" s="1"/>
  <c r="AG8" i="1"/>
  <c r="AH8" i="1"/>
  <c r="AH9" i="1" s="1"/>
  <c r="D9" i="1"/>
  <c r="E9" i="1"/>
  <c r="H9" i="1"/>
  <c r="I9" i="1"/>
  <c r="L9" i="1"/>
  <c r="M9" i="1"/>
  <c r="Q9" i="1"/>
  <c r="U9" i="1"/>
  <c r="V9" i="1"/>
  <c r="AA9" i="1"/>
  <c r="AG9" i="1"/>
  <c r="AE8" i="1" l="1"/>
  <c r="AE9" i="1" s="1"/>
  <c r="Y71" i="1"/>
  <c r="Y72" i="1" s="1"/>
  <c r="R63" i="1"/>
  <c r="Q63" i="1"/>
  <c r="P63" i="1"/>
  <c r="O63" i="1"/>
  <c r="N63" i="1"/>
  <c r="M63" i="1"/>
  <c r="L63" i="1"/>
  <c r="J63" i="1"/>
  <c r="I63" i="1"/>
  <c r="H63" i="1"/>
  <c r="G63" i="1"/>
  <c r="F63" i="1"/>
  <c r="E63" i="1"/>
  <c r="D63" i="1"/>
  <c r="K62" i="1"/>
  <c r="K61" i="1"/>
  <c r="AH57" i="1"/>
  <c r="AG57" i="1"/>
  <c r="AF57" i="1"/>
  <c r="AE57" i="1"/>
  <c r="AD57" i="1"/>
  <c r="AC57" i="1"/>
  <c r="AA57" i="1"/>
  <c r="Z57" i="1"/>
  <c r="Y57" i="1"/>
  <c r="X57" i="1"/>
  <c r="W57" i="1"/>
  <c r="V57" i="1"/>
  <c r="U57" i="1"/>
  <c r="AB56" i="1"/>
  <c r="AB55" i="1"/>
  <c r="AB57" i="1" s="1"/>
  <c r="R47" i="1"/>
  <c r="Q47" i="1"/>
  <c r="P47" i="1"/>
  <c r="O47" i="1"/>
  <c r="N47" i="1"/>
  <c r="M47" i="1"/>
  <c r="M48" i="1" s="1"/>
  <c r="M49" i="1" s="1"/>
  <c r="L47" i="1"/>
  <c r="L48" i="1" s="1"/>
  <c r="L49" i="1" s="1"/>
  <c r="J47" i="1"/>
  <c r="I47" i="1"/>
  <c r="F47" i="1"/>
  <c r="E47" i="1"/>
  <c r="D47" i="1"/>
  <c r="C47" i="1"/>
  <c r="R46" i="1"/>
  <c r="Q46" i="1"/>
  <c r="P46" i="1"/>
  <c r="O46" i="1"/>
  <c r="J46" i="1"/>
  <c r="I46" i="1"/>
  <c r="G46" i="1"/>
  <c r="F46" i="1"/>
  <c r="E46" i="1"/>
  <c r="D46" i="1"/>
  <c r="D48" i="1" s="1"/>
  <c r="D49" i="1" s="1"/>
  <c r="C46" i="1"/>
  <c r="R43" i="1"/>
  <c r="R44" i="1" s="1"/>
  <c r="Q43" i="1"/>
  <c r="Q44" i="1" s="1"/>
  <c r="P43" i="1"/>
  <c r="P44" i="1" s="1"/>
  <c r="O43" i="1"/>
  <c r="O44" i="1" s="1"/>
  <c r="N43" i="1"/>
  <c r="M43" i="1"/>
  <c r="M44" i="1" s="1"/>
  <c r="L43" i="1"/>
  <c r="L44" i="1" s="1"/>
  <c r="J43" i="1"/>
  <c r="J44" i="1" s="1"/>
  <c r="I43" i="1"/>
  <c r="I44" i="1" s="1"/>
  <c r="N41" i="1"/>
  <c r="K41" i="1"/>
  <c r="K43" i="1" s="1"/>
  <c r="R38" i="1"/>
  <c r="R39" i="1" s="1"/>
  <c r="Q38" i="1"/>
  <c r="Q39" i="1" s="1"/>
  <c r="P38" i="1"/>
  <c r="P39" i="1" s="1"/>
  <c r="O38" i="1"/>
  <c r="O39" i="1" s="1"/>
  <c r="M38" i="1"/>
  <c r="M39" i="1" s="1"/>
  <c r="L38" i="1"/>
  <c r="L39" i="1" s="1"/>
  <c r="J38" i="1"/>
  <c r="J39" i="1" s="1"/>
  <c r="I38" i="1"/>
  <c r="I39" i="1" s="1"/>
  <c r="F38" i="1"/>
  <c r="F39" i="1" s="1"/>
  <c r="E38" i="1"/>
  <c r="E39" i="1" s="1"/>
  <c r="D38" i="1"/>
  <c r="D39" i="1" s="1"/>
  <c r="C38" i="1"/>
  <c r="C39" i="1" s="1"/>
  <c r="K37" i="1"/>
  <c r="G37" i="1"/>
  <c r="N36" i="1"/>
  <c r="N38" i="1" s="1"/>
  <c r="K36" i="1"/>
  <c r="K38" i="1" s="1"/>
  <c r="K39" i="1" s="1"/>
  <c r="Q34" i="1"/>
  <c r="F34" i="1"/>
  <c r="R33" i="1"/>
  <c r="R34" i="1" s="1"/>
  <c r="Q33" i="1"/>
  <c r="P33" i="1"/>
  <c r="P34" i="1" s="1"/>
  <c r="O33" i="1"/>
  <c r="O34" i="1" s="1"/>
  <c r="M33" i="1"/>
  <c r="M34" i="1" s="1"/>
  <c r="L33" i="1"/>
  <c r="L34" i="1" s="1"/>
  <c r="J33" i="1"/>
  <c r="J34" i="1" s="1"/>
  <c r="I33" i="1"/>
  <c r="I34" i="1" s="1"/>
  <c r="F33" i="1"/>
  <c r="E33" i="1"/>
  <c r="E34" i="1" s="1"/>
  <c r="D33" i="1"/>
  <c r="D34" i="1" s="1"/>
  <c r="C33" i="1"/>
  <c r="C34" i="1" s="1"/>
  <c r="K32" i="1"/>
  <c r="G32" i="1"/>
  <c r="G33" i="1" s="1"/>
  <c r="G34" i="1" s="1"/>
  <c r="N31" i="1"/>
  <c r="N33" i="1" s="1"/>
  <c r="K31" i="1"/>
  <c r="AH22" i="1"/>
  <c r="AG22" i="1"/>
  <c r="AF22" i="1"/>
  <c r="AE22" i="1"/>
  <c r="AD22" i="1"/>
  <c r="AD23" i="1" s="1"/>
  <c r="AD24" i="1" s="1"/>
  <c r="AC22" i="1"/>
  <c r="AC23" i="1" s="1"/>
  <c r="AC24" i="1" s="1"/>
  <c r="AA22" i="1"/>
  <c r="Z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H22" i="1"/>
  <c r="G22" i="1"/>
  <c r="F22" i="1"/>
  <c r="E22" i="1"/>
  <c r="D22" i="1"/>
  <c r="C22" i="1"/>
  <c r="AH21" i="1"/>
  <c r="AG21" i="1"/>
  <c r="AF21" i="1"/>
  <c r="AA21" i="1"/>
  <c r="Z21" i="1"/>
  <c r="X21" i="1"/>
  <c r="W21" i="1"/>
  <c r="V21" i="1"/>
  <c r="U21" i="1"/>
  <c r="T21" i="1"/>
  <c r="S21" i="1"/>
  <c r="R21" i="1"/>
  <c r="Q21" i="1"/>
  <c r="P21" i="1"/>
  <c r="N21" i="1"/>
  <c r="M21" i="1"/>
  <c r="L21" i="1"/>
  <c r="K21" i="1"/>
  <c r="J21" i="1"/>
  <c r="I21" i="1"/>
  <c r="H21" i="1"/>
  <c r="G21" i="1"/>
  <c r="E21" i="1"/>
  <c r="D21" i="1"/>
  <c r="C21" i="1"/>
  <c r="D19" i="1"/>
  <c r="AH18" i="1"/>
  <c r="AH19" i="1" s="1"/>
  <c r="AG18" i="1"/>
  <c r="AG19" i="1" s="1"/>
  <c r="AF18" i="1"/>
  <c r="AF19" i="1" s="1"/>
  <c r="AD18" i="1"/>
  <c r="AD19" i="1" s="1"/>
  <c r="AC18" i="1"/>
  <c r="AC19" i="1" s="1"/>
  <c r="AA18" i="1"/>
  <c r="AA19" i="1" s="1"/>
  <c r="Z18" i="1"/>
  <c r="Z19" i="1" s="1"/>
  <c r="Q18" i="1"/>
  <c r="Q19" i="1" s="1"/>
  <c r="P18" i="1"/>
  <c r="O18" i="1"/>
  <c r="N18" i="1"/>
  <c r="N19" i="1" s="1"/>
  <c r="M18" i="1"/>
  <c r="M19" i="1" s="1"/>
  <c r="L18" i="1"/>
  <c r="L19" i="1" s="1"/>
  <c r="K18" i="1"/>
  <c r="K19" i="1" s="1"/>
  <c r="J18" i="1"/>
  <c r="J19" i="1" s="1"/>
  <c r="I18" i="1"/>
  <c r="I19" i="1" s="1"/>
  <c r="H18" i="1"/>
  <c r="H19" i="1" s="1"/>
  <c r="G18" i="1"/>
  <c r="G19" i="1" s="1"/>
  <c r="F18" i="1"/>
  <c r="F19" i="1" s="1"/>
  <c r="E18" i="1"/>
  <c r="E19" i="1" s="1"/>
  <c r="D18" i="1"/>
  <c r="C18" i="1"/>
  <c r="C19" i="1" s="1"/>
  <c r="AE16" i="1"/>
  <c r="AE18" i="1" s="1"/>
  <c r="AB16" i="1"/>
  <c r="AB18" i="1" s="1"/>
  <c r="AH13" i="1"/>
  <c r="AH14" i="1" s="1"/>
  <c r="AG13" i="1"/>
  <c r="AG14" i="1" s="1"/>
  <c r="AF13" i="1"/>
  <c r="AF14" i="1" s="1"/>
  <c r="AD13" i="1"/>
  <c r="AD14" i="1" s="1"/>
  <c r="AC13" i="1"/>
  <c r="AC14" i="1" s="1"/>
  <c r="AA13" i="1"/>
  <c r="AA14" i="1" s="1"/>
  <c r="Z13" i="1"/>
  <c r="Z14" i="1" s="1"/>
  <c r="W13" i="1"/>
  <c r="W14" i="1" s="1"/>
  <c r="V13" i="1"/>
  <c r="V14" i="1" s="1"/>
  <c r="U13" i="1"/>
  <c r="U14" i="1" s="1"/>
  <c r="T13" i="1"/>
  <c r="T71" i="1" s="1"/>
  <c r="T72" i="1" s="1"/>
  <c r="S13" i="1"/>
  <c r="S71" i="1" s="1"/>
  <c r="S72" i="1" s="1"/>
  <c r="R13" i="1"/>
  <c r="R14" i="1" s="1"/>
  <c r="Q13" i="1"/>
  <c r="Q14" i="1" s="1"/>
  <c r="P13" i="1"/>
  <c r="P14" i="1" s="1"/>
  <c r="N13" i="1"/>
  <c r="N14" i="1" s="1"/>
  <c r="M13" i="1"/>
  <c r="M14" i="1" s="1"/>
  <c r="L13" i="1"/>
  <c r="K13" i="1"/>
  <c r="J13" i="1"/>
  <c r="J14" i="1" s="1"/>
  <c r="I13" i="1"/>
  <c r="I14" i="1" s="1"/>
  <c r="H13" i="1"/>
  <c r="H14" i="1" s="1"/>
  <c r="G13" i="1"/>
  <c r="G14" i="1" s="1"/>
  <c r="E13" i="1"/>
  <c r="E14" i="1" s="1"/>
  <c r="D13" i="1"/>
  <c r="C13" i="1"/>
  <c r="AB12" i="1"/>
  <c r="AB22" i="1" s="1"/>
  <c r="X12" i="1"/>
  <c r="X22" i="1" s="1"/>
  <c r="AE11" i="1"/>
  <c r="AB11" i="1"/>
  <c r="O11" i="1"/>
  <c r="O13" i="1" s="1"/>
  <c r="O14" i="1" s="1"/>
  <c r="F11" i="1"/>
  <c r="F21" i="1" s="1"/>
  <c r="I22" i="1"/>
  <c r="C23" i="1" l="1"/>
  <c r="C24" i="1" s="1"/>
  <c r="K23" i="1"/>
  <c r="K24" i="1" s="1"/>
  <c r="O21" i="1"/>
  <c r="K47" i="1"/>
  <c r="D71" i="1"/>
  <c r="D72" i="1" s="1"/>
  <c r="S23" i="1"/>
  <c r="S24" i="1" s="1"/>
  <c r="K71" i="1"/>
  <c r="K72" i="1" s="1"/>
  <c r="J48" i="1"/>
  <c r="J49" i="1" s="1"/>
  <c r="C71" i="1"/>
  <c r="C72" i="1" s="1"/>
  <c r="L71" i="1"/>
  <c r="L72" i="1" s="1"/>
  <c r="O48" i="1"/>
  <c r="O49" i="1" s="1"/>
  <c r="O23" i="1"/>
  <c r="O24" i="1" s="1"/>
  <c r="G23" i="1"/>
  <c r="G24" i="1" s="1"/>
  <c r="R48" i="1"/>
  <c r="R49" i="1" s="1"/>
  <c r="K63" i="1"/>
  <c r="AA71" i="1"/>
  <c r="AA72" i="1" s="1"/>
  <c r="G47" i="1"/>
  <c r="K33" i="1"/>
  <c r="P48" i="1"/>
  <c r="N44" i="1"/>
  <c r="Q48" i="1"/>
  <c r="Q49" i="1" s="1"/>
  <c r="C48" i="1"/>
  <c r="C49" i="1" s="1"/>
  <c r="F48" i="1"/>
  <c r="F49" i="1" s="1"/>
  <c r="N34" i="1"/>
  <c r="N39" i="1"/>
  <c r="I48" i="1"/>
  <c r="U71" i="1"/>
  <c r="U72" i="1" s="1"/>
  <c r="W23" i="1"/>
  <c r="W24" i="1" s="1"/>
  <c r="AE19" i="1"/>
  <c r="AF23" i="1"/>
  <c r="AF24" i="1" s="1"/>
  <c r="F23" i="1"/>
  <c r="F24" i="1" s="1"/>
  <c r="G48" i="1"/>
  <c r="G49" i="1" s="1"/>
  <c r="D14" i="1"/>
  <c r="L14" i="1"/>
  <c r="T14" i="1"/>
  <c r="D23" i="1"/>
  <c r="D24" i="1" s="1"/>
  <c r="L23" i="1"/>
  <c r="L24" i="1" s="1"/>
  <c r="T23" i="1"/>
  <c r="T24" i="1" s="1"/>
  <c r="K46" i="1"/>
  <c r="P49" i="1"/>
  <c r="N71" i="1"/>
  <c r="N72" i="1" s="1"/>
  <c r="V71" i="1"/>
  <c r="V72" i="1" s="1"/>
  <c r="AD71" i="1"/>
  <c r="AD72" i="1" s="1"/>
  <c r="AB19" i="1"/>
  <c r="AB21" i="1"/>
  <c r="E23" i="1"/>
  <c r="E24" i="1" s="1"/>
  <c r="M23" i="1"/>
  <c r="M24" i="1" s="1"/>
  <c r="U23" i="1"/>
  <c r="U24" i="1" s="1"/>
  <c r="K34" i="1"/>
  <c r="G38" i="1"/>
  <c r="G39" i="1" s="1"/>
  <c r="K44" i="1"/>
  <c r="N46" i="1"/>
  <c r="I49" i="1"/>
  <c r="G71" i="1"/>
  <c r="G72" i="1" s="1"/>
  <c r="O71" i="1"/>
  <c r="O72" i="1" s="1"/>
  <c r="W71" i="1"/>
  <c r="W72" i="1" s="1"/>
  <c r="AB13" i="1"/>
  <c r="AB71" i="1" s="1"/>
  <c r="AB72" i="1" s="1"/>
  <c r="C14" i="1"/>
  <c r="K14" i="1"/>
  <c r="S14" i="1"/>
  <c r="E48" i="1"/>
  <c r="E49" i="1" s="1"/>
  <c r="E71" i="1"/>
  <c r="E72" i="1" s="1"/>
  <c r="M71" i="1"/>
  <c r="M72" i="1" s="1"/>
  <c r="AC71" i="1"/>
  <c r="AC72" i="1" s="1"/>
  <c r="F13" i="1"/>
  <c r="F71" i="1" s="1"/>
  <c r="F72" i="1" s="1"/>
  <c r="AE13" i="1"/>
  <c r="AE71" i="1" s="1"/>
  <c r="AE72" i="1" s="1"/>
  <c r="AE21" i="1"/>
  <c r="N23" i="1"/>
  <c r="N24" i="1" s="1"/>
  <c r="V23" i="1"/>
  <c r="V24" i="1" s="1"/>
  <c r="H71" i="1"/>
  <c r="H72" i="1" s="1"/>
  <c r="P71" i="1"/>
  <c r="P72" i="1" s="1"/>
  <c r="AF71" i="1"/>
  <c r="AF72" i="1" s="1"/>
  <c r="Q71" i="1"/>
  <c r="Q72" i="1" s="1"/>
  <c r="AG71" i="1"/>
  <c r="AG72" i="1" s="1"/>
  <c r="I71" i="1"/>
  <c r="I72" i="1" s="1"/>
  <c r="X13" i="1"/>
  <c r="H23" i="1"/>
  <c r="H24" i="1" s="1"/>
  <c r="P23" i="1"/>
  <c r="P24" i="1" s="1"/>
  <c r="X23" i="1"/>
  <c r="X24" i="1" s="1"/>
  <c r="AG23" i="1"/>
  <c r="AG24" i="1" s="1"/>
  <c r="J71" i="1"/>
  <c r="J72" i="1" s="1"/>
  <c r="R71" i="1"/>
  <c r="R72" i="1" s="1"/>
  <c r="Z71" i="1"/>
  <c r="Z72" i="1" s="1"/>
  <c r="AH71" i="1"/>
  <c r="AH72" i="1" s="1"/>
  <c r="Z23" i="1"/>
  <c r="Z24" i="1" s="1"/>
  <c r="I23" i="1"/>
  <c r="I24" i="1" s="1"/>
  <c r="Q23" i="1"/>
  <c r="Q24" i="1" s="1"/>
  <c r="AH23" i="1"/>
  <c r="AH24" i="1" s="1"/>
  <c r="J23" i="1"/>
  <c r="J24" i="1" s="1"/>
  <c r="R23" i="1"/>
  <c r="R24" i="1" s="1"/>
  <c r="AA23" i="1"/>
  <c r="AA24" i="1" s="1"/>
  <c r="AB14" i="1" l="1"/>
  <c r="AE14" i="1"/>
  <c r="AE23" i="1"/>
  <c r="AE24" i="1" s="1"/>
  <c r="F14" i="1"/>
  <c r="AB23" i="1"/>
  <c r="AB24" i="1"/>
  <c r="K48" i="1"/>
  <c r="K49" i="1" s="1"/>
  <c r="X14" i="1"/>
  <c r="X71" i="1"/>
  <c r="X72" i="1" s="1"/>
  <c r="N48" i="1"/>
  <c r="N49" i="1" s="1"/>
</calcChain>
</file>

<file path=xl/sharedStrings.xml><?xml version="1.0" encoding="utf-8"?>
<sst xmlns="http://schemas.openxmlformats.org/spreadsheetml/2006/main" count="154" uniqueCount="15">
  <si>
    <t>Evolution des effectifs d'élèves du premier degré par niveau et secteur d'enseignement</t>
  </si>
  <si>
    <t xml:space="preserve"> Établissements publics et  privés sous contrat relevant du ministère de l'éducation nationale</t>
  </si>
  <si>
    <t>2011*</t>
  </si>
  <si>
    <t>Préélémentaire</t>
  </si>
  <si>
    <t xml:space="preserve">Public  </t>
  </si>
  <si>
    <t xml:space="preserve">Privé   </t>
  </si>
  <si>
    <t xml:space="preserve">Total  </t>
  </si>
  <si>
    <t xml:space="preserve">Part du public en %  </t>
  </si>
  <si>
    <t>Élémentaire</t>
  </si>
  <si>
    <t>Ens. spécialisé ( CLIS + DIM )</t>
  </si>
  <si>
    <t>-</t>
  </si>
  <si>
    <t>Ensemble</t>
  </si>
  <si>
    <t>* :  données 2010 pour deux écoles publiques.</t>
  </si>
  <si>
    <t>CLIS : classes d'intégration scolaire  -  DIM :  déficient intellectuel moyen</t>
  </si>
  <si>
    <t xml:space="preserve"> Établissements privés hors contrat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</si>
</sst>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0"/>
      <name val="Century Schoolbook"/>
      <family val="1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i/>
      <sz val="36"/>
      <name val="Calibri"/>
      <family val="2"/>
      <scheme val="minor"/>
    </font>
    <font>
      <b/>
      <i/>
      <sz val="3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2" borderId="1" xfId="1" applyFont="1" applyFill="1" applyBorder="1" applyAlignment="1">
      <alignment vertical="center"/>
    </xf>
    <xf numFmtId="0" fontId="8" fillId="2" borderId="3" xfId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9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3" xfId="1" applyFont="1" applyBorder="1" applyAlignment="1">
      <alignment horizontal="right" vertical="center"/>
    </xf>
    <xf numFmtId="3" fontId="3" fillId="0" borderId="3" xfId="1" applyNumberFormat="1" applyFont="1" applyBorder="1" applyAlignment="1">
      <alignment horizontal="right" vertical="center" indent="1"/>
    </xf>
    <xf numFmtId="3" fontId="3" fillId="0" borderId="4" xfId="1" applyNumberFormat="1" applyFont="1" applyBorder="1" applyAlignment="1">
      <alignment horizontal="right" vertical="center" indent="1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0" fontId="9" fillId="3" borderId="7" xfId="1" applyFont="1" applyFill="1" applyBorder="1" applyAlignment="1">
      <alignment vertical="center"/>
    </xf>
    <xf numFmtId="0" fontId="9" fillId="3" borderId="8" xfId="1" applyFont="1" applyFill="1" applyBorder="1" applyAlignment="1">
      <alignment horizontal="right" vertical="center"/>
    </xf>
    <xf numFmtId="3" fontId="9" fillId="3" borderId="3" xfId="1" applyNumberFormat="1" applyFont="1" applyFill="1" applyBorder="1" applyAlignment="1">
      <alignment horizontal="right" vertical="center" indent="1"/>
    </xf>
    <xf numFmtId="3" fontId="9" fillId="3" borderId="4" xfId="1" applyNumberFormat="1" applyFont="1" applyFill="1" applyBorder="1" applyAlignment="1">
      <alignment horizontal="right" vertical="center" indent="1"/>
    </xf>
    <xf numFmtId="0" fontId="12" fillId="0" borderId="0" xfId="1" applyFont="1" applyAlignment="1">
      <alignment vertical="center"/>
    </xf>
    <xf numFmtId="164" fontId="13" fillId="0" borderId="1" xfId="1" applyNumberFormat="1" applyFont="1" applyBorder="1" applyAlignment="1">
      <alignment vertical="center"/>
    </xf>
    <xf numFmtId="164" fontId="3" fillId="0" borderId="3" xfId="1" applyNumberFormat="1" applyFont="1" applyBorder="1" applyAlignment="1">
      <alignment horizontal="right" vertical="center"/>
    </xf>
    <xf numFmtId="164" fontId="13" fillId="0" borderId="3" xfId="1" applyNumberFormat="1" applyFont="1" applyBorder="1" applyAlignment="1">
      <alignment horizontal="right" vertical="center" indent="1"/>
    </xf>
    <xf numFmtId="164" fontId="13" fillId="0" borderId="4" xfId="1" applyNumberFormat="1" applyFont="1" applyBorder="1" applyAlignment="1">
      <alignment horizontal="right" vertical="center" indent="1"/>
    </xf>
    <xf numFmtId="164" fontId="14" fillId="0" borderId="0" xfId="1" applyNumberFormat="1" applyFont="1" applyAlignment="1">
      <alignment vertical="center"/>
    </xf>
    <xf numFmtId="0" fontId="3" fillId="0" borderId="0" xfId="0" applyFont="1" applyBorder="1" applyAlignment="1">
      <alignment horizontal="right" vertical="center" indent="1"/>
    </xf>
    <xf numFmtId="0" fontId="3" fillId="0" borderId="6" xfId="0" applyFont="1" applyBorder="1" applyAlignment="1">
      <alignment horizontal="right" vertical="center" indent="1"/>
    </xf>
    <xf numFmtId="0" fontId="3" fillId="3" borderId="5" xfId="1" applyFont="1" applyFill="1" applyBorder="1" applyAlignment="1">
      <alignment vertical="center"/>
    </xf>
    <xf numFmtId="0" fontId="9" fillId="3" borderId="6" xfId="1" applyFont="1" applyFill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 indent="1"/>
    </xf>
    <xf numFmtId="3" fontId="3" fillId="0" borderId="4" xfId="0" applyNumberFormat="1" applyFont="1" applyBorder="1" applyAlignment="1">
      <alignment horizontal="right" vertical="center" indent="1"/>
    </xf>
    <xf numFmtId="0" fontId="3" fillId="3" borderId="7" xfId="1" applyFont="1" applyFill="1" applyBorder="1" applyAlignment="1">
      <alignment vertical="center"/>
    </xf>
    <xf numFmtId="0" fontId="9" fillId="0" borderId="1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2" xfId="0" applyFont="1" applyBorder="1" applyAlignment="1">
      <alignment horizontal="right" vertical="center" indent="1"/>
    </xf>
    <xf numFmtId="0" fontId="3" fillId="0" borderId="3" xfId="0" applyFont="1" applyBorder="1" applyAlignment="1">
      <alignment horizontal="right" vertical="center" indent="1"/>
    </xf>
    <xf numFmtId="3" fontId="7" fillId="0" borderId="0" xfId="1" applyNumberFormat="1" applyFont="1" applyAlignment="1">
      <alignment vertical="center"/>
    </xf>
    <xf numFmtId="0" fontId="11" fillId="2" borderId="7" xfId="1" applyFont="1" applyFill="1" applyBorder="1" applyAlignment="1">
      <alignment vertical="center"/>
    </xf>
    <xf numFmtId="0" fontId="8" fillId="2" borderId="8" xfId="1" applyFont="1" applyFill="1" applyBorder="1" applyAlignment="1">
      <alignment horizontal="right" vertical="center"/>
    </xf>
    <xf numFmtId="3" fontId="8" fillId="2" borderId="3" xfId="1" applyNumberFormat="1" applyFont="1" applyFill="1" applyBorder="1" applyAlignment="1">
      <alignment horizontal="right" vertical="center" indent="1"/>
    </xf>
    <xf numFmtId="3" fontId="8" fillId="2" borderId="4" xfId="1" applyNumberFormat="1" applyFont="1" applyFill="1" applyBorder="1" applyAlignment="1">
      <alignment horizontal="right" vertical="center" indent="1"/>
    </xf>
    <xf numFmtId="164" fontId="13" fillId="0" borderId="7" xfId="1" applyNumberFormat="1" applyFont="1" applyBorder="1" applyAlignment="1">
      <alignment vertical="center"/>
    </xf>
    <xf numFmtId="164" fontId="13" fillId="0" borderId="8" xfId="1" applyNumberFormat="1" applyFont="1" applyBorder="1" applyAlignment="1">
      <alignment horizontal="right" vertical="center"/>
    </xf>
    <xf numFmtId="0" fontId="15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9" fillId="0" borderId="0" xfId="1" applyFont="1" applyFill="1" applyAlignment="1">
      <alignment vertical="center"/>
    </xf>
    <xf numFmtId="164" fontId="20" fillId="0" borderId="0" xfId="1" applyNumberFormat="1" applyFont="1" applyFill="1" applyAlignment="1">
      <alignment vertical="center"/>
    </xf>
    <xf numFmtId="0" fontId="3" fillId="0" borderId="0" xfId="1" applyFont="1" applyBorder="1" applyAlignment="1">
      <alignment horizontal="right" vertical="center" indent="1"/>
    </xf>
    <xf numFmtId="0" fontId="3" fillId="0" borderId="6" xfId="1" applyFont="1" applyBorder="1" applyAlignment="1">
      <alignment horizontal="right" vertical="center" indent="1"/>
    </xf>
    <xf numFmtId="3" fontId="3" fillId="0" borderId="4" xfId="1" quotePrefix="1" applyNumberFormat="1" applyFont="1" applyBorder="1" applyAlignment="1">
      <alignment horizontal="right" vertical="center" indent="1"/>
    </xf>
    <xf numFmtId="0" fontId="3" fillId="0" borderId="2" xfId="1" applyFont="1" applyBorder="1" applyAlignment="1">
      <alignment horizontal="right" vertical="center" indent="1"/>
    </xf>
    <xf numFmtId="0" fontId="3" fillId="0" borderId="3" xfId="1" applyFont="1" applyBorder="1" applyAlignment="1">
      <alignment horizontal="right" vertical="center" indent="1"/>
    </xf>
    <xf numFmtId="0" fontId="21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7" fillId="0" borderId="0" xfId="1" applyFont="1" applyBorder="1" applyAlignment="1">
      <alignment horizontal="centerContinuous" vertical="center"/>
    </xf>
    <xf numFmtId="0" fontId="16" fillId="0" borderId="0" xfId="1" applyFont="1" applyFill="1" applyAlignment="1">
      <alignment horizontal="centerContinuous" vertical="center"/>
    </xf>
    <xf numFmtId="0" fontId="16" fillId="0" borderId="0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11" fillId="2" borderId="4" xfId="1" applyFont="1" applyFill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7" fillId="0" borderId="0" xfId="1" applyNumberFormat="1" applyFont="1" applyFill="1" applyAlignment="1">
      <alignment vertical="center"/>
    </xf>
    <xf numFmtId="164" fontId="7" fillId="0" borderId="0" xfId="1" applyNumberFormat="1" applyFont="1" applyFill="1" applyAlignment="1">
      <alignment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22" fillId="0" borderId="0" xfId="1" applyFont="1" applyAlignment="1">
      <alignment horizontal="left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Evolution des effectifs d'élèves du premier degré par niveau, secteur public et privé sous contrat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'Chrono 1er degré'!$A$5</c:f>
              <c:strCache>
                <c:ptCount val="1"/>
                <c:pt idx="0">
                  <c:v>Préélémentaire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'Chrono 1er degré'!$C$4:$AJ$4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2011*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'Chrono 1er degré'!$C$8:$AJ$8</c:f>
              <c:numCache>
                <c:formatCode>#,##0</c:formatCode>
                <c:ptCount val="34"/>
                <c:pt idx="0">
                  <c:v>10745</c:v>
                </c:pt>
                <c:pt idx="1">
                  <c:v>11431</c:v>
                </c:pt>
                <c:pt idx="2">
                  <c:v>11907</c:v>
                </c:pt>
                <c:pt idx="3">
                  <c:v>12241</c:v>
                </c:pt>
                <c:pt idx="4">
                  <c:v>12773</c:v>
                </c:pt>
                <c:pt idx="5">
                  <c:v>13101</c:v>
                </c:pt>
                <c:pt idx="6">
                  <c:v>13197</c:v>
                </c:pt>
                <c:pt idx="7">
                  <c:v>13311</c:v>
                </c:pt>
                <c:pt idx="8">
                  <c:v>13248</c:v>
                </c:pt>
                <c:pt idx="9">
                  <c:v>13027</c:v>
                </c:pt>
                <c:pt idx="10">
                  <c:v>13082</c:v>
                </c:pt>
                <c:pt idx="11">
                  <c:v>13314</c:v>
                </c:pt>
                <c:pt idx="12">
                  <c:v>13504</c:v>
                </c:pt>
                <c:pt idx="13">
                  <c:v>13556</c:v>
                </c:pt>
                <c:pt idx="14">
                  <c:v>13527</c:v>
                </c:pt>
                <c:pt idx="15">
                  <c:v>13632</c:v>
                </c:pt>
                <c:pt idx="16">
                  <c:v>13199</c:v>
                </c:pt>
                <c:pt idx="17">
                  <c:v>12841</c:v>
                </c:pt>
                <c:pt idx="18">
                  <c:v>12558</c:v>
                </c:pt>
                <c:pt idx="19">
                  <c:v>12510</c:v>
                </c:pt>
                <c:pt idx="20">
                  <c:v>12767</c:v>
                </c:pt>
                <c:pt idx="21">
                  <c:v>12698</c:v>
                </c:pt>
                <c:pt idx="22">
                  <c:v>12548</c:v>
                </c:pt>
                <c:pt idx="23">
                  <c:v>12531</c:v>
                </c:pt>
                <c:pt idx="24">
                  <c:v>12555</c:v>
                </c:pt>
                <c:pt idx="25">
                  <c:v>12667</c:v>
                </c:pt>
                <c:pt idx="26">
                  <c:v>12734</c:v>
                </c:pt>
                <c:pt idx="27">
                  <c:v>12918</c:v>
                </c:pt>
                <c:pt idx="28">
                  <c:v>12762</c:v>
                </c:pt>
                <c:pt idx="29">
                  <c:v>12662</c:v>
                </c:pt>
                <c:pt idx="30">
                  <c:v>12204</c:v>
                </c:pt>
                <c:pt idx="31">
                  <c:v>12106</c:v>
                </c:pt>
                <c:pt idx="32">
                  <c:v>11622</c:v>
                </c:pt>
                <c:pt idx="33">
                  <c:v>11395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5-47CD-A31D-7DC9243864DC}"/>
            </c:ext>
          </c:extLst>
        </c:ser>
        <c:ser>
          <c:idx val="1"/>
          <c:order val="1"/>
          <c:tx>
            <c:strRef>
              <c:f>'Chrono 1er degré'!$A$10</c:f>
              <c:strCache>
                <c:ptCount val="1"/>
                <c:pt idx="0">
                  <c:v>Élémentaire</c:v>
                </c:pt>
              </c:strCache>
            </c:strRef>
          </c:tx>
          <c:spPr>
            <a:solidFill>
              <a:srgbClr val="990000"/>
            </a:solidFill>
          </c:spPr>
          <c:invertIfNegative val="0"/>
          <c:val>
            <c:numRef>
              <c:f>'Chrono 1er degré'!$C$71:$AJ$71</c:f>
              <c:numCache>
                <c:formatCode>#,##0</c:formatCode>
                <c:ptCount val="34"/>
                <c:pt idx="0">
                  <c:v>23497</c:v>
                </c:pt>
                <c:pt idx="1">
                  <c:v>22856</c:v>
                </c:pt>
                <c:pt idx="2">
                  <c:v>22694</c:v>
                </c:pt>
                <c:pt idx="3">
                  <c:v>22705</c:v>
                </c:pt>
                <c:pt idx="4">
                  <c:v>22731</c:v>
                </c:pt>
                <c:pt idx="5">
                  <c:v>22813</c:v>
                </c:pt>
                <c:pt idx="6">
                  <c:v>22942</c:v>
                </c:pt>
                <c:pt idx="7">
                  <c:v>23248</c:v>
                </c:pt>
                <c:pt idx="8">
                  <c:v>23382</c:v>
                </c:pt>
                <c:pt idx="9">
                  <c:v>23640</c:v>
                </c:pt>
                <c:pt idx="10">
                  <c:v>23774</c:v>
                </c:pt>
                <c:pt idx="11">
                  <c:v>23766</c:v>
                </c:pt>
                <c:pt idx="12">
                  <c:v>23552</c:v>
                </c:pt>
                <c:pt idx="13">
                  <c:v>23501</c:v>
                </c:pt>
                <c:pt idx="14">
                  <c:v>23522</c:v>
                </c:pt>
                <c:pt idx="15">
                  <c:v>23551</c:v>
                </c:pt>
                <c:pt idx="16">
                  <c:v>23647</c:v>
                </c:pt>
                <c:pt idx="17">
                  <c:v>24080</c:v>
                </c:pt>
                <c:pt idx="18">
                  <c:v>24132</c:v>
                </c:pt>
                <c:pt idx="19">
                  <c:v>23764</c:v>
                </c:pt>
                <c:pt idx="20">
                  <c:v>23562</c:v>
                </c:pt>
                <c:pt idx="21">
                  <c:v>23046</c:v>
                </c:pt>
                <c:pt idx="22">
                  <c:v>22444</c:v>
                </c:pt>
                <c:pt idx="23">
                  <c:v>22271</c:v>
                </c:pt>
                <c:pt idx="24">
                  <c:v>22056</c:v>
                </c:pt>
                <c:pt idx="25">
                  <c:v>22081</c:v>
                </c:pt>
                <c:pt idx="26">
                  <c:v>21986</c:v>
                </c:pt>
                <c:pt idx="27">
                  <c:v>21824</c:v>
                </c:pt>
                <c:pt idx="28">
                  <c:v>21632</c:v>
                </c:pt>
                <c:pt idx="29">
                  <c:v>21626</c:v>
                </c:pt>
                <c:pt idx="30">
                  <c:v>21582</c:v>
                </c:pt>
                <c:pt idx="31">
                  <c:v>21643</c:v>
                </c:pt>
                <c:pt idx="32">
                  <c:v>21252</c:v>
                </c:pt>
                <c:pt idx="33">
                  <c:v>21195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5-47CD-A31D-7DC924386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013760"/>
        <c:axId val="348228416"/>
      </c:barChart>
      <c:lineChart>
        <c:grouping val="standard"/>
        <c:varyColors val="0"/>
        <c:ser>
          <c:idx val="3"/>
          <c:order val="2"/>
          <c:tx>
            <c:v>Ensemble (échelle de droite)</c:v>
          </c:tx>
          <c:spPr>
            <a:ln w="22225">
              <a:solidFill>
                <a:srgbClr val="7030A0"/>
              </a:solidFill>
            </a:ln>
          </c:spPr>
          <c:marker>
            <c:symbol val="none"/>
          </c:marker>
          <c:val>
            <c:numRef>
              <c:f>'Chrono 1er degré'!$C$23:$AJ$23</c:f>
              <c:numCache>
                <c:formatCode>#,##0</c:formatCode>
                <c:ptCount val="34"/>
                <c:pt idx="0">
                  <c:v>34242</c:v>
                </c:pt>
                <c:pt idx="1">
                  <c:v>34287</c:v>
                </c:pt>
                <c:pt idx="2">
                  <c:v>34601</c:v>
                </c:pt>
                <c:pt idx="3">
                  <c:v>34946</c:v>
                </c:pt>
                <c:pt idx="4">
                  <c:v>35504</c:v>
                </c:pt>
                <c:pt idx="5">
                  <c:v>35914</c:v>
                </c:pt>
                <c:pt idx="6">
                  <c:v>36139</c:v>
                </c:pt>
                <c:pt idx="7">
                  <c:v>36559</c:v>
                </c:pt>
                <c:pt idx="8">
                  <c:v>36630</c:v>
                </c:pt>
                <c:pt idx="9">
                  <c:v>36667</c:v>
                </c:pt>
                <c:pt idx="10">
                  <c:v>36856</c:v>
                </c:pt>
                <c:pt idx="11">
                  <c:v>37080</c:v>
                </c:pt>
                <c:pt idx="12">
                  <c:v>37056</c:v>
                </c:pt>
                <c:pt idx="13">
                  <c:v>37057</c:v>
                </c:pt>
                <c:pt idx="14">
                  <c:v>37049</c:v>
                </c:pt>
                <c:pt idx="15">
                  <c:v>37183</c:v>
                </c:pt>
                <c:pt idx="16">
                  <c:v>36846</c:v>
                </c:pt>
                <c:pt idx="17">
                  <c:v>36921</c:v>
                </c:pt>
                <c:pt idx="18">
                  <c:v>36690</c:v>
                </c:pt>
                <c:pt idx="19">
                  <c:v>36274</c:v>
                </c:pt>
                <c:pt idx="20">
                  <c:v>36329</c:v>
                </c:pt>
                <c:pt idx="21">
                  <c:v>35744</c:v>
                </c:pt>
                <c:pt idx="22">
                  <c:v>34992</c:v>
                </c:pt>
                <c:pt idx="23">
                  <c:v>34802</c:v>
                </c:pt>
                <c:pt idx="24">
                  <c:v>34611</c:v>
                </c:pt>
                <c:pt idx="25">
                  <c:v>34748</c:v>
                </c:pt>
                <c:pt idx="26">
                  <c:v>34720</c:v>
                </c:pt>
                <c:pt idx="27">
                  <c:v>34742</c:v>
                </c:pt>
                <c:pt idx="28">
                  <c:v>34394</c:v>
                </c:pt>
                <c:pt idx="29">
                  <c:v>34288</c:v>
                </c:pt>
                <c:pt idx="30">
                  <c:v>33786</c:v>
                </c:pt>
                <c:pt idx="31">
                  <c:v>33749</c:v>
                </c:pt>
                <c:pt idx="32">
                  <c:v>32874</c:v>
                </c:pt>
                <c:pt idx="33">
                  <c:v>32590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645-47CD-A31D-7DC924386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270208"/>
        <c:axId val="143502720"/>
      </c:lineChart>
      <c:catAx>
        <c:axId val="337013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8228416"/>
        <c:crosses val="autoZero"/>
        <c:auto val="1"/>
        <c:lblAlgn val="ctr"/>
        <c:lblOffset val="100"/>
        <c:noMultiLvlLbl val="0"/>
      </c:catAx>
      <c:valAx>
        <c:axId val="3482284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37013760"/>
        <c:crosses val="autoZero"/>
        <c:crossBetween val="between"/>
      </c:valAx>
      <c:valAx>
        <c:axId val="14350272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346270208"/>
        <c:crosses val="max"/>
        <c:crossBetween val="between"/>
      </c:valAx>
      <c:catAx>
        <c:axId val="346270208"/>
        <c:scaling>
          <c:orientation val="minMax"/>
        </c:scaling>
        <c:delete val="1"/>
        <c:axPos val="b"/>
        <c:majorTickMark val="out"/>
        <c:minorTickMark val="none"/>
        <c:tickLblPos val="none"/>
        <c:crossAx val="14350272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300"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Evolution de la part de l'enseignement public dans le premier degré par niveau</a:t>
            </a:r>
            <a:endParaRPr lang="fr-FR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'Chrono 1er degré'!$A$5</c:f>
              <c:strCache>
                <c:ptCount val="1"/>
                <c:pt idx="0">
                  <c:v>Préélémentaire</c:v>
                </c:pt>
              </c:strCache>
            </c:strRef>
          </c:tx>
          <c:spPr>
            <a:ln w="254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'Chrono 1er degré'!$C$4:$AJ$4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2011*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'Chrono 1er degré'!$C$9:$AJ$9</c:f>
              <c:numCache>
                <c:formatCode>0\.0</c:formatCode>
                <c:ptCount val="34"/>
                <c:pt idx="0">
                  <c:v>68.804094927873422</c:v>
                </c:pt>
                <c:pt idx="1">
                  <c:v>68.664158866240925</c:v>
                </c:pt>
                <c:pt idx="2">
                  <c:v>68.749475098681444</c:v>
                </c:pt>
                <c:pt idx="3">
                  <c:v>68.017318846499464</c:v>
                </c:pt>
                <c:pt idx="4">
                  <c:v>68.934471150082203</c:v>
                </c:pt>
                <c:pt idx="5">
                  <c:v>69.765666742996714</c:v>
                </c:pt>
                <c:pt idx="6">
                  <c:v>69.879518072289159</c:v>
                </c:pt>
                <c:pt idx="7">
                  <c:v>70.280219367440466</c:v>
                </c:pt>
                <c:pt idx="8">
                  <c:v>69.806763285024147</c:v>
                </c:pt>
                <c:pt idx="9">
                  <c:v>69.854916711445455</c:v>
                </c:pt>
                <c:pt idx="10">
                  <c:v>70.11924782143403</c:v>
                </c:pt>
                <c:pt idx="11">
                  <c:v>70.519753642782035</c:v>
                </c:pt>
                <c:pt idx="12">
                  <c:v>71.475118483412331</c:v>
                </c:pt>
                <c:pt idx="13">
                  <c:v>71.385364414281497</c:v>
                </c:pt>
                <c:pt idx="14">
                  <c:v>72.262881644119176</c:v>
                </c:pt>
                <c:pt idx="15">
                  <c:v>72.747946009389679</c:v>
                </c:pt>
                <c:pt idx="16">
                  <c:v>72.914614743541179</c:v>
                </c:pt>
                <c:pt idx="17">
                  <c:v>72.860369130130053</c:v>
                </c:pt>
                <c:pt idx="18">
                  <c:v>73.148590539894883</c:v>
                </c:pt>
                <c:pt idx="19">
                  <c:v>73.301358912869702</c:v>
                </c:pt>
                <c:pt idx="20">
                  <c:v>73.940628182031801</c:v>
                </c:pt>
                <c:pt idx="21">
                  <c:v>74.389667664199095</c:v>
                </c:pt>
                <c:pt idx="22">
                  <c:v>74.856550844756129</c:v>
                </c:pt>
                <c:pt idx="23">
                  <c:v>75.93168941026255</c:v>
                </c:pt>
                <c:pt idx="24">
                  <c:v>76.686579052170444</c:v>
                </c:pt>
                <c:pt idx="25">
                  <c:v>77.271650746032989</c:v>
                </c:pt>
                <c:pt idx="26">
                  <c:v>78.372860059682736</c:v>
                </c:pt>
                <c:pt idx="27">
                  <c:v>77.39588171543582</c:v>
                </c:pt>
                <c:pt idx="28">
                  <c:v>77.26061745807867</c:v>
                </c:pt>
                <c:pt idx="29">
                  <c:v>77.444321592165537</c:v>
                </c:pt>
                <c:pt idx="30">
                  <c:v>77.728613569321539</c:v>
                </c:pt>
                <c:pt idx="31">
                  <c:v>78.118288452007263</c:v>
                </c:pt>
                <c:pt idx="32">
                  <c:v>77.714679056960932</c:v>
                </c:pt>
                <c:pt idx="33">
                  <c:v>77.981570864414223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3EB-4954-B71A-413700E6B1E0}"/>
            </c:ext>
          </c:extLst>
        </c:ser>
        <c:ser>
          <c:idx val="1"/>
          <c:order val="1"/>
          <c:tx>
            <c:strRef>
              <c:f>'Chrono 1er degré'!$A$10</c:f>
              <c:strCache>
                <c:ptCount val="1"/>
                <c:pt idx="0">
                  <c:v>Élémentaire</c:v>
                </c:pt>
              </c:strCache>
            </c:strRef>
          </c:tx>
          <c:spPr>
            <a:ln w="25400">
              <a:solidFill>
                <a:srgbClr val="990000"/>
              </a:solidFill>
            </a:ln>
          </c:spPr>
          <c:marker>
            <c:symbol val="none"/>
          </c:marker>
          <c:cat>
            <c:strRef>
              <c:f>'Chrono 1er degré'!$C$4:$AJ$4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2011*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'Chrono 1er degré'!$C$72:$AJ$72</c:f>
              <c:numCache>
                <c:formatCode>0\.0</c:formatCode>
                <c:ptCount val="34"/>
                <c:pt idx="0">
                  <c:v>68.979018598118913</c:v>
                </c:pt>
                <c:pt idx="1">
                  <c:v>69.583479173958693</c:v>
                </c:pt>
                <c:pt idx="2">
                  <c:v>69.665991010839861</c:v>
                </c:pt>
                <c:pt idx="3">
                  <c:v>69.544153270204802</c:v>
                </c:pt>
                <c:pt idx="4">
                  <c:v>70.018916897628785</c:v>
                </c:pt>
                <c:pt idx="5">
                  <c:v>70.819269714636391</c:v>
                </c:pt>
                <c:pt idx="6">
                  <c:v>71.092319762880308</c:v>
                </c:pt>
                <c:pt idx="7">
                  <c:v>71.855643496214725</c:v>
                </c:pt>
                <c:pt idx="8">
                  <c:v>72.042596869386713</c:v>
                </c:pt>
                <c:pt idx="9">
                  <c:v>72.021996615905252</c:v>
                </c:pt>
                <c:pt idx="10">
                  <c:v>72.465718852527971</c:v>
                </c:pt>
                <c:pt idx="11">
                  <c:v>72.4312042413532</c:v>
                </c:pt>
                <c:pt idx="12">
                  <c:v>73.208220108695656</c:v>
                </c:pt>
                <c:pt idx="13">
                  <c:v>74.001106335900602</c:v>
                </c:pt>
                <c:pt idx="14">
                  <c:v>74.330414080435332</c:v>
                </c:pt>
                <c:pt idx="15">
                  <c:v>74.548851428814061</c:v>
                </c:pt>
                <c:pt idx="16">
                  <c:v>74.356155114813717</c:v>
                </c:pt>
                <c:pt idx="17">
                  <c:v>74.206810631229231</c:v>
                </c:pt>
                <c:pt idx="18">
                  <c:v>74.792806232388529</c:v>
                </c:pt>
                <c:pt idx="19">
                  <c:v>75.172529877125058</c:v>
                </c:pt>
                <c:pt idx="20">
                  <c:v>75.358628299804778</c:v>
                </c:pt>
                <c:pt idx="21">
                  <c:v>75.479475830946811</c:v>
                </c:pt>
                <c:pt idx="22">
                  <c:v>75.325253965425048</c:v>
                </c:pt>
                <c:pt idx="23">
                  <c:v>75.98670917336446</c:v>
                </c:pt>
                <c:pt idx="24">
                  <c:v>76.57780195865071</c:v>
                </c:pt>
                <c:pt idx="25">
                  <c:v>77.156831665232545</c:v>
                </c:pt>
                <c:pt idx="26">
                  <c:v>77.608478122441554</c:v>
                </c:pt>
                <c:pt idx="27">
                  <c:v>78.111253665689148</c:v>
                </c:pt>
                <c:pt idx="28">
                  <c:v>78.665865384615387</c:v>
                </c:pt>
                <c:pt idx="29">
                  <c:v>78.59520947008231</c:v>
                </c:pt>
                <c:pt idx="30">
                  <c:v>78.171624501899728</c:v>
                </c:pt>
                <c:pt idx="31">
                  <c:v>78.441066395601339</c:v>
                </c:pt>
                <c:pt idx="32">
                  <c:v>78.769057029926586</c:v>
                </c:pt>
                <c:pt idx="33">
                  <c:v>78.669497523000715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3EB-4954-B71A-413700E6B1E0}"/>
            </c:ext>
          </c:extLst>
        </c:ser>
        <c:ser>
          <c:idx val="2"/>
          <c:order val="2"/>
          <c:tx>
            <c:v>Ensemble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val>
            <c:numRef>
              <c:f>'Chrono 1er degré'!$C$24:$AJ$24</c:f>
              <c:numCache>
                <c:formatCode>0\.0</c:formatCode>
                <c:ptCount val="34"/>
                <c:pt idx="0">
                  <c:v>68.924128263536005</c:v>
                </c:pt>
                <c:pt idx="1">
                  <c:v>69.276985446379086</c:v>
                </c:pt>
                <c:pt idx="2">
                  <c:v>69.350596803560592</c:v>
                </c:pt>
                <c:pt idx="3">
                  <c:v>69.009328678532583</c:v>
                </c:pt>
                <c:pt idx="4">
                  <c:v>69.628774222622809</c:v>
                </c:pt>
                <c:pt idx="5">
                  <c:v>70.434927883276714</c:v>
                </c:pt>
                <c:pt idx="6">
                  <c:v>70.649436896427687</c:v>
                </c:pt>
                <c:pt idx="7">
                  <c:v>71.282037254848333</c:v>
                </c:pt>
                <c:pt idx="8">
                  <c:v>71.233961233961224</c:v>
                </c:pt>
                <c:pt idx="9">
                  <c:v>71.252079526549764</c:v>
                </c:pt>
                <c:pt idx="10">
                  <c:v>71.632841328413292</c:v>
                </c:pt>
                <c:pt idx="11">
                  <c:v>71.744875943905072</c:v>
                </c:pt>
                <c:pt idx="12">
                  <c:v>72.57664075993091</c:v>
                </c:pt>
                <c:pt idx="13">
                  <c:v>73.044229160482502</c:v>
                </c:pt>
                <c:pt idx="14">
                  <c:v>73.575535102162007</c:v>
                </c:pt>
                <c:pt idx="15">
                  <c:v>73.888605007664793</c:v>
                </c:pt>
                <c:pt idx="16">
                  <c:v>73.83976551050317</c:v>
                </c:pt>
                <c:pt idx="17">
                  <c:v>73.738522791907045</c:v>
                </c:pt>
                <c:pt idx="18">
                  <c:v>74.23003543199782</c:v>
                </c:pt>
                <c:pt idx="19">
                  <c:v>74.527209571593971</c:v>
                </c:pt>
                <c:pt idx="20">
                  <c:v>74.860304439979075</c:v>
                </c:pt>
                <c:pt idx="21">
                  <c:v>75.09232318710832</c:v>
                </c:pt>
                <c:pt idx="22">
                  <c:v>75.157178783721989</c:v>
                </c:pt>
                <c:pt idx="23">
                  <c:v>75.966898454111828</c:v>
                </c:pt>
                <c:pt idx="24">
                  <c:v>76.617260408540631</c:v>
                </c:pt>
                <c:pt idx="25">
                  <c:v>77.198687694255781</c:v>
                </c:pt>
                <c:pt idx="26">
                  <c:v>77.888824884792626</c:v>
                </c:pt>
                <c:pt idx="27">
                  <c:v>77.845259340279782</c:v>
                </c:pt>
                <c:pt idx="28">
                  <c:v>78.144443798336908</c:v>
                </c:pt>
                <c:pt idx="29">
                  <c:v>78.170205319645362</c:v>
                </c:pt>
                <c:pt idx="30">
                  <c:v>78.011602438880018</c:v>
                </c:pt>
                <c:pt idx="31">
                  <c:v>78.325283712109979</c:v>
                </c:pt>
                <c:pt idx="32">
                  <c:v>78.396301028168153</c:v>
                </c:pt>
                <c:pt idx="33">
                  <c:v>78.428965940472537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3EB-4954-B71A-413700E6B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217600"/>
        <c:axId val="324385536"/>
      </c:lineChart>
      <c:catAx>
        <c:axId val="35221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300"/>
            </a:pPr>
            <a:endParaRPr lang="fr-FR"/>
          </a:p>
        </c:txPr>
        <c:crossAx val="324385536"/>
        <c:crosses val="autoZero"/>
        <c:auto val="1"/>
        <c:lblAlgn val="ctr"/>
        <c:lblOffset val="100"/>
        <c:noMultiLvlLbl val="0"/>
      </c:catAx>
      <c:valAx>
        <c:axId val="324385536"/>
        <c:scaling>
          <c:orientation val="minMax"/>
          <c:min val="66"/>
        </c:scaling>
        <c:delete val="0"/>
        <c:axPos val="l"/>
        <c:majorGridlines/>
        <c:numFmt formatCode="0\.0" sourceLinked="1"/>
        <c:majorTickMark val="out"/>
        <c:minorTickMark val="none"/>
        <c:tickLblPos val="nextTo"/>
        <c:txPr>
          <a:bodyPr/>
          <a:lstStyle/>
          <a:p>
            <a:pPr>
              <a:defRPr sz="1300"/>
            </a:pPr>
            <a:endParaRPr lang="fr-FR"/>
          </a:p>
        </c:txPr>
        <c:crossAx val="35221760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>
      <c:oddFooter>&amp;L4&amp;CLa population scolaire à la rentrée 2019</c:oddFoot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Evolution des effectifs d'élèves du premier degré par niveau, secteur public et privé sous contrat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'Chrono 1er degré'!$A$5</c:f>
              <c:strCache>
                <c:ptCount val="1"/>
                <c:pt idx="0">
                  <c:v>Préélémentaire</c:v>
                </c:pt>
              </c:strCache>
            </c:strRef>
          </c:tx>
          <c:invertIfNegative val="0"/>
          <c:cat>
            <c:strRef>
              <c:f>'Chrono 1er degré'!$C$4:$AJ$4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2011*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'Chrono 1er degré'!$C$8:$AJ$8</c:f>
              <c:numCache>
                <c:formatCode>#,##0</c:formatCode>
                <c:ptCount val="34"/>
                <c:pt idx="0">
                  <c:v>10745</c:v>
                </c:pt>
                <c:pt idx="1">
                  <c:v>11431</c:v>
                </c:pt>
                <c:pt idx="2">
                  <c:v>11907</c:v>
                </c:pt>
                <c:pt idx="3">
                  <c:v>12241</c:v>
                </c:pt>
                <c:pt idx="4">
                  <c:v>12773</c:v>
                </c:pt>
                <c:pt idx="5">
                  <c:v>13101</c:v>
                </c:pt>
                <c:pt idx="6">
                  <c:v>13197</c:v>
                </c:pt>
                <c:pt idx="7">
                  <c:v>13311</c:v>
                </c:pt>
                <c:pt idx="8">
                  <c:v>13248</c:v>
                </c:pt>
                <c:pt idx="9">
                  <c:v>13027</c:v>
                </c:pt>
                <c:pt idx="10">
                  <c:v>13082</c:v>
                </c:pt>
                <c:pt idx="11">
                  <c:v>13314</c:v>
                </c:pt>
                <c:pt idx="12">
                  <c:v>13504</c:v>
                </c:pt>
                <c:pt idx="13">
                  <c:v>13556</c:v>
                </c:pt>
                <c:pt idx="14">
                  <c:v>13527</c:v>
                </c:pt>
                <c:pt idx="15">
                  <c:v>13632</c:v>
                </c:pt>
                <c:pt idx="16">
                  <c:v>13199</c:v>
                </c:pt>
                <c:pt idx="17">
                  <c:v>12841</c:v>
                </c:pt>
                <c:pt idx="18">
                  <c:v>12558</c:v>
                </c:pt>
                <c:pt idx="19">
                  <c:v>12510</c:v>
                </c:pt>
                <c:pt idx="20">
                  <c:v>12767</c:v>
                </c:pt>
                <c:pt idx="21">
                  <c:v>12698</c:v>
                </c:pt>
                <c:pt idx="22">
                  <c:v>12548</c:v>
                </c:pt>
                <c:pt idx="23">
                  <c:v>12531</c:v>
                </c:pt>
                <c:pt idx="24">
                  <c:v>12555</c:v>
                </c:pt>
                <c:pt idx="25">
                  <c:v>12667</c:v>
                </c:pt>
                <c:pt idx="26">
                  <c:v>12734</c:v>
                </c:pt>
                <c:pt idx="27">
                  <c:v>12918</c:v>
                </c:pt>
                <c:pt idx="28">
                  <c:v>12762</c:v>
                </c:pt>
                <c:pt idx="29">
                  <c:v>12662</c:v>
                </c:pt>
                <c:pt idx="30">
                  <c:v>12204</c:v>
                </c:pt>
                <c:pt idx="31">
                  <c:v>12106</c:v>
                </c:pt>
                <c:pt idx="32">
                  <c:v>11622</c:v>
                </c:pt>
                <c:pt idx="33">
                  <c:v>11395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9-4B3F-B16B-E9170BAEE379}"/>
            </c:ext>
          </c:extLst>
        </c:ser>
        <c:ser>
          <c:idx val="1"/>
          <c:order val="1"/>
          <c:tx>
            <c:strRef>
              <c:f>'Chrono 1er degré'!$A$10</c:f>
              <c:strCache>
                <c:ptCount val="1"/>
                <c:pt idx="0">
                  <c:v>Élémentaire</c:v>
                </c:pt>
              </c:strCache>
            </c:strRef>
          </c:tx>
          <c:invertIfNegative val="0"/>
          <c:val>
            <c:numRef>
              <c:f>'Chrono 1er degré'!$C$71:$AI$71</c:f>
              <c:numCache>
                <c:formatCode>#,##0</c:formatCode>
                <c:ptCount val="33"/>
                <c:pt idx="0">
                  <c:v>23497</c:v>
                </c:pt>
                <c:pt idx="1">
                  <c:v>22856</c:v>
                </c:pt>
                <c:pt idx="2">
                  <c:v>22694</c:v>
                </c:pt>
                <c:pt idx="3">
                  <c:v>22705</c:v>
                </c:pt>
                <c:pt idx="4">
                  <c:v>22731</c:v>
                </c:pt>
                <c:pt idx="5">
                  <c:v>22813</c:v>
                </c:pt>
                <c:pt idx="6">
                  <c:v>22942</c:v>
                </c:pt>
                <c:pt idx="7">
                  <c:v>23248</c:v>
                </c:pt>
                <c:pt idx="8">
                  <c:v>23382</c:v>
                </c:pt>
                <c:pt idx="9">
                  <c:v>23640</c:v>
                </c:pt>
                <c:pt idx="10">
                  <c:v>23774</c:v>
                </c:pt>
                <c:pt idx="11">
                  <c:v>23766</c:v>
                </c:pt>
                <c:pt idx="12">
                  <c:v>23552</c:v>
                </c:pt>
                <c:pt idx="13">
                  <c:v>23501</c:v>
                </c:pt>
                <c:pt idx="14">
                  <c:v>23522</c:v>
                </c:pt>
                <c:pt idx="15">
                  <c:v>23551</c:v>
                </c:pt>
                <c:pt idx="16">
                  <c:v>23647</c:v>
                </c:pt>
                <c:pt idx="17">
                  <c:v>24080</c:v>
                </c:pt>
                <c:pt idx="18">
                  <c:v>24132</c:v>
                </c:pt>
                <c:pt idx="19">
                  <c:v>23764</c:v>
                </c:pt>
                <c:pt idx="20">
                  <c:v>23562</c:v>
                </c:pt>
                <c:pt idx="21">
                  <c:v>23046</c:v>
                </c:pt>
                <c:pt idx="22">
                  <c:v>22444</c:v>
                </c:pt>
                <c:pt idx="23">
                  <c:v>22271</c:v>
                </c:pt>
                <c:pt idx="24">
                  <c:v>22056</c:v>
                </c:pt>
                <c:pt idx="25">
                  <c:v>22081</c:v>
                </c:pt>
                <c:pt idx="26">
                  <c:v>21986</c:v>
                </c:pt>
                <c:pt idx="27">
                  <c:v>21824</c:v>
                </c:pt>
                <c:pt idx="28">
                  <c:v>21632</c:v>
                </c:pt>
                <c:pt idx="29">
                  <c:v>21626</c:v>
                </c:pt>
                <c:pt idx="30">
                  <c:v>21582</c:v>
                </c:pt>
                <c:pt idx="31">
                  <c:v>21643</c:v>
                </c:pt>
                <c:pt idx="32">
                  <c:v>21252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9-4B3F-B16B-E9170BAEE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643968"/>
        <c:axId val="347653248"/>
      </c:barChart>
      <c:lineChart>
        <c:grouping val="standard"/>
        <c:varyColors val="0"/>
        <c:ser>
          <c:idx val="3"/>
          <c:order val="2"/>
          <c:tx>
            <c:v>Ensemble (échelle de droite)</c:v>
          </c:tx>
          <c:marker>
            <c:symbol val="none"/>
          </c:marker>
          <c:val>
            <c:numRef>
              <c:f>'Chrono 1er degré'!$C$23:$AJ$23</c:f>
              <c:numCache>
                <c:formatCode>#,##0</c:formatCode>
                <c:ptCount val="34"/>
                <c:pt idx="0">
                  <c:v>34242</c:v>
                </c:pt>
                <c:pt idx="1">
                  <c:v>34287</c:v>
                </c:pt>
                <c:pt idx="2">
                  <c:v>34601</c:v>
                </c:pt>
                <c:pt idx="3">
                  <c:v>34946</c:v>
                </c:pt>
                <c:pt idx="4">
                  <c:v>35504</c:v>
                </c:pt>
                <c:pt idx="5">
                  <c:v>35914</c:v>
                </c:pt>
                <c:pt idx="6">
                  <c:v>36139</c:v>
                </c:pt>
                <c:pt idx="7">
                  <c:v>36559</c:v>
                </c:pt>
                <c:pt idx="8">
                  <c:v>36630</c:v>
                </c:pt>
                <c:pt idx="9">
                  <c:v>36667</c:v>
                </c:pt>
                <c:pt idx="10">
                  <c:v>36856</c:v>
                </c:pt>
                <c:pt idx="11">
                  <c:v>37080</c:v>
                </c:pt>
                <c:pt idx="12">
                  <c:v>37056</c:v>
                </c:pt>
                <c:pt idx="13">
                  <c:v>37057</c:v>
                </c:pt>
                <c:pt idx="14">
                  <c:v>37049</c:v>
                </c:pt>
                <c:pt idx="15">
                  <c:v>37183</c:v>
                </c:pt>
                <c:pt idx="16">
                  <c:v>36846</c:v>
                </c:pt>
                <c:pt idx="17">
                  <c:v>36921</c:v>
                </c:pt>
                <c:pt idx="18">
                  <c:v>36690</c:v>
                </c:pt>
                <c:pt idx="19">
                  <c:v>36274</c:v>
                </c:pt>
                <c:pt idx="20">
                  <c:v>36329</c:v>
                </c:pt>
                <c:pt idx="21">
                  <c:v>35744</c:v>
                </c:pt>
                <c:pt idx="22">
                  <c:v>34992</c:v>
                </c:pt>
                <c:pt idx="23">
                  <c:v>34802</c:v>
                </c:pt>
                <c:pt idx="24">
                  <c:v>34611</c:v>
                </c:pt>
                <c:pt idx="25">
                  <c:v>34748</c:v>
                </c:pt>
                <c:pt idx="26">
                  <c:v>34720</c:v>
                </c:pt>
                <c:pt idx="27">
                  <c:v>34742</c:v>
                </c:pt>
                <c:pt idx="28">
                  <c:v>34394</c:v>
                </c:pt>
                <c:pt idx="29">
                  <c:v>34288</c:v>
                </c:pt>
                <c:pt idx="30">
                  <c:v>33786</c:v>
                </c:pt>
                <c:pt idx="31">
                  <c:v>33749</c:v>
                </c:pt>
                <c:pt idx="32">
                  <c:v>32874</c:v>
                </c:pt>
                <c:pt idx="33">
                  <c:v>32590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1B9-4B3F-B16B-E9170BAEE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46016"/>
        <c:axId val="347653824"/>
      </c:lineChart>
      <c:catAx>
        <c:axId val="354643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7653248"/>
        <c:crosses val="autoZero"/>
        <c:auto val="1"/>
        <c:lblAlgn val="ctr"/>
        <c:lblOffset val="100"/>
        <c:noMultiLvlLbl val="0"/>
      </c:catAx>
      <c:valAx>
        <c:axId val="3476532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54643968"/>
        <c:crosses val="autoZero"/>
        <c:crossBetween val="between"/>
      </c:valAx>
      <c:valAx>
        <c:axId val="3476538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354646016"/>
        <c:crosses val="max"/>
        <c:crossBetween val="between"/>
      </c:valAx>
      <c:catAx>
        <c:axId val="354646016"/>
        <c:scaling>
          <c:orientation val="minMax"/>
        </c:scaling>
        <c:delete val="1"/>
        <c:axPos val="b"/>
        <c:majorTickMark val="out"/>
        <c:minorTickMark val="none"/>
        <c:tickLblPos val="none"/>
        <c:crossAx val="34765382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300"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Evolution de la part de l'enseignement public dans le premier degré par niveau</a:t>
            </a:r>
            <a:endParaRPr lang="fr-F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'Chrono 1er degré'!$A$5</c:f>
              <c:strCache>
                <c:ptCount val="1"/>
                <c:pt idx="0">
                  <c:v>Préélémentaire</c:v>
                </c:pt>
              </c:strCache>
            </c:strRef>
          </c:tx>
          <c:marker>
            <c:symbol val="none"/>
          </c:marker>
          <c:cat>
            <c:strRef>
              <c:f>'Chrono 1er degré'!$C$4:$AJ$4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2011*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'Chrono 1er degré'!$C$9:$AJ$9</c:f>
              <c:numCache>
                <c:formatCode>0.0</c:formatCode>
                <c:ptCount val="34"/>
                <c:pt idx="0">
                  <c:v>68.804094927873422</c:v>
                </c:pt>
                <c:pt idx="1">
                  <c:v>68.664158866240925</c:v>
                </c:pt>
                <c:pt idx="2">
                  <c:v>68.749475098681444</c:v>
                </c:pt>
                <c:pt idx="3">
                  <c:v>68.017318846499464</c:v>
                </c:pt>
                <c:pt idx="4">
                  <c:v>68.934471150082203</c:v>
                </c:pt>
                <c:pt idx="5">
                  <c:v>69.765666742996714</c:v>
                </c:pt>
                <c:pt idx="6">
                  <c:v>69.879518072289159</c:v>
                </c:pt>
                <c:pt idx="7">
                  <c:v>70.280219367440466</c:v>
                </c:pt>
                <c:pt idx="8">
                  <c:v>69.806763285024147</c:v>
                </c:pt>
                <c:pt idx="9">
                  <c:v>69.854916711445455</c:v>
                </c:pt>
                <c:pt idx="10">
                  <c:v>70.11924782143403</c:v>
                </c:pt>
                <c:pt idx="11">
                  <c:v>70.519753642782035</c:v>
                </c:pt>
                <c:pt idx="12">
                  <c:v>71.475118483412331</c:v>
                </c:pt>
                <c:pt idx="13">
                  <c:v>71.385364414281497</c:v>
                </c:pt>
                <c:pt idx="14">
                  <c:v>72.262881644119176</c:v>
                </c:pt>
                <c:pt idx="15">
                  <c:v>72.747946009389679</c:v>
                </c:pt>
                <c:pt idx="16">
                  <c:v>72.914614743541179</c:v>
                </c:pt>
                <c:pt idx="17">
                  <c:v>72.860369130130053</c:v>
                </c:pt>
                <c:pt idx="18">
                  <c:v>73.148590539894883</c:v>
                </c:pt>
                <c:pt idx="19">
                  <c:v>73.301358912869702</c:v>
                </c:pt>
                <c:pt idx="20">
                  <c:v>73.940628182031801</c:v>
                </c:pt>
                <c:pt idx="21">
                  <c:v>74.389667664199095</c:v>
                </c:pt>
                <c:pt idx="22">
                  <c:v>74.856550844756129</c:v>
                </c:pt>
                <c:pt idx="23">
                  <c:v>75.93168941026255</c:v>
                </c:pt>
                <c:pt idx="24">
                  <c:v>76.686579052170444</c:v>
                </c:pt>
                <c:pt idx="25">
                  <c:v>77.271650746032989</c:v>
                </c:pt>
                <c:pt idx="26">
                  <c:v>78.372860059682736</c:v>
                </c:pt>
                <c:pt idx="27">
                  <c:v>77.39588171543582</c:v>
                </c:pt>
                <c:pt idx="28">
                  <c:v>77.26061745807867</c:v>
                </c:pt>
                <c:pt idx="29">
                  <c:v>77.444321592165537</c:v>
                </c:pt>
                <c:pt idx="30">
                  <c:v>77.728613569321539</c:v>
                </c:pt>
                <c:pt idx="31">
                  <c:v>78.118288452007263</c:v>
                </c:pt>
                <c:pt idx="32">
                  <c:v>77.714679056960932</c:v>
                </c:pt>
                <c:pt idx="33">
                  <c:v>77.981570864414223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375-42DC-9610-FB35B8041642}"/>
            </c:ext>
          </c:extLst>
        </c:ser>
        <c:ser>
          <c:idx val="1"/>
          <c:order val="1"/>
          <c:tx>
            <c:strRef>
              <c:f>'Chrono 1er degré'!$A$10</c:f>
              <c:strCache>
                <c:ptCount val="1"/>
                <c:pt idx="0">
                  <c:v>Élémentaire</c:v>
                </c:pt>
              </c:strCache>
            </c:strRef>
          </c:tx>
          <c:marker>
            <c:symbol val="none"/>
          </c:marker>
          <c:cat>
            <c:strRef>
              <c:f>'Chrono 1er degré'!$C$4:$AJ$4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2011*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'Chrono 1er degré'!$C$72:$AI$72</c:f>
              <c:numCache>
                <c:formatCode>0.0</c:formatCode>
                <c:ptCount val="33"/>
                <c:pt idx="0">
                  <c:v>68.979018598118913</c:v>
                </c:pt>
                <c:pt idx="1">
                  <c:v>69.583479173958693</c:v>
                </c:pt>
                <c:pt idx="2">
                  <c:v>69.665991010839861</c:v>
                </c:pt>
                <c:pt idx="3">
                  <c:v>69.544153270204802</c:v>
                </c:pt>
                <c:pt idx="4">
                  <c:v>70.018916897628785</c:v>
                </c:pt>
                <c:pt idx="5">
                  <c:v>70.819269714636391</c:v>
                </c:pt>
                <c:pt idx="6">
                  <c:v>71.092319762880308</c:v>
                </c:pt>
                <c:pt idx="7">
                  <c:v>71.855643496214725</c:v>
                </c:pt>
                <c:pt idx="8">
                  <c:v>72.042596869386713</c:v>
                </c:pt>
                <c:pt idx="9">
                  <c:v>72.021996615905252</c:v>
                </c:pt>
                <c:pt idx="10">
                  <c:v>72.465718852527971</c:v>
                </c:pt>
                <c:pt idx="11">
                  <c:v>72.4312042413532</c:v>
                </c:pt>
                <c:pt idx="12">
                  <c:v>73.208220108695656</c:v>
                </c:pt>
                <c:pt idx="13">
                  <c:v>74.001106335900602</c:v>
                </c:pt>
                <c:pt idx="14">
                  <c:v>74.330414080435332</c:v>
                </c:pt>
                <c:pt idx="15">
                  <c:v>74.548851428814061</c:v>
                </c:pt>
                <c:pt idx="16">
                  <c:v>74.356155114813717</c:v>
                </c:pt>
                <c:pt idx="17">
                  <c:v>74.206810631229231</c:v>
                </c:pt>
                <c:pt idx="18">
                  <c:v>74.792806232388529</c:v>
                </c:pt>
                <c:pt idx="19">
                  <c:v>75.172529877125058</c:v>
                </c:pt>
                <c:pt idx="20">
                  <c:v>75.358628299804778</c:v>
                </c:pt>
                <c:pt idx="21">
                  <c:v>75.479475830946811</c:v>
                </c:pt>
                <c:pt idx="22">
                  <c:v>75.325253965425048</c:v>
                </c:pt>
                <c:pt idx="23">
                  <c:v>75.98670917336446</c:v>
                </c:pt>
                <c:pt idx="24">
                  <c:v>76.57780195865071</c:v>
                </c:pt>
                <c:pt idx="25">
                  <c:v>77.156831665232545</c:v>
                </c:pt>
                <c:pt idx="26">
                  <c:v>77.608478122441554</c:v>
                </c:pt>
                <c:pt idx="27">
                  <c:v>78.111253665689148</c:v>
                </c:pt>
                <c:pt idx="28">
                  <c:v>78.665865384615387</c:v>
                </c:pt>
                <c:pt idx="29">
                  <c:v>78.59520947008231</c:v>
                </c:pt>
                <c:pt idx="30">
                  <c:v>78.171624501899728</c:v>
                </c:pt>
                <c:pt idx="31">
                  <c:v>78.441066395601339</c:v>
                </c:pt>
                <c:pt idx="32">
                  <c:v>78.769057029926586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375-42DC-9610-FB35B8041642}"/>
            </c:ext>
          </c:extLst>
        </c:ser>
        <c:ser>
          <c:idx val="2"/>
          <c:order val="2"/>
          <c:tx>
            <c:v>Ensemble</c:v>
          </c:tx>
          <c:marker>
            <c:symbol val="none"/>
          </c:marker>
          <c:val>
            <c:numRef>
              <c:f>'Chrono 1er degré'!$C$24:$AJ$24</c:f>
              <c:numCache>
                <c:formatCode>0.0</c:formatCode>
                <c:ptCount val="34"/>
                <c:pt idx="0">
                  <c:v>68.924128263536005</c:v>
                </c:pt>
                <c:pt idx="1">
                  <c:v>69.276985446379086</c:v>
                </c:pt>
                <c:pt idx="2">
                  <c:v>69.350596803560592</c:v>
                </c:pt>
                <c:pt idx="3">
                  <c:v>69.009328678532583</c:v>
                </c:pt>
                <c:pt idx="4">
                  <c:v>69.628774222622809</c:v>
                </c:pt>
                <c:pt idx="5">
                  <c:v>70.434927883276714</c:v>
                </c:pt>
                <c:pt idx="6">
                  <c:v>70.649436896427687</c:v>
                </c:pt>
                <c:pt idx="7">
                  <c:v>71.282037254848333</c:v>
                </c:pt>
                <c:pt idx="8">
                  <c:v>71.233961233961224</c:v>
                </c:pt>
                <c:pt idx="9">
                  <c:v>71.252079526549764</c:v>
                </c:pt>
                <c:pt idx="10">
                  <c:v>71.632841328413292</c:v>
                </c:pt>
                <c:pt idx="11">
                  <c:v>71.744875943905072</c:v>
                </c:pt>
                <c:pt idx="12">
                  <c:v>72.57664075993091</c:v>
                </c:pt>
                <c:pt idx="13">
                  <c:v>73.044229160482502</c:v>
                </c:pt>
                <c:pt idx="14">
                  <c:v>73.575535102162007</c:v>
                </c:pt>
                <c:pt idx="15">
                  <c:v>73.888605007664793</c:v>
                </c:pt>
                <c:pt idx="16">
                  <c:v>73.83976551050317</c:v>
                </c:pt>
                <c:pt idx="17">
                  <c:v>73.738522791907045</c:v>
                </c:pt>
                <c:pt idx="18">
                  <c:v>74.23003543199782</c:v>
                </c:pt>
                <c:pt idx="19">
                  <c:v>74.527209571593971</c:v>
                </c:pt>
                <c:pt idx="20">
                  <c:v>74.860304439979075</c:v>
                </c:pt>
                <c:pt idx="21">
                  <c:v>75.09232318710832</c:v>
                </c:pt>
                <c:pt idx="22">
                  <c:v>75.157178783721989</c:v>
                </c:pt>
                <c:pt idx="23">
                  <c:v>75.966898454111828</c:v>
                </c:pt>
                <c:pt idx="24">
                  <c:v>76.617260408540631</c:v>
                </c:pt>
                <c:pt idx="25">
                  <c:v>77.198687694255781</c:v>
                </c:pt>
                <c:pt idx="26">
                  <c:v>77.888824884792626</c:v>
                </c:pt>
                <c:pt idx="27">
                  <c:v>77.845259340279782</c:v>
                </c:pt>
                <c:pt idx="28">
                  <c:v>78.144443798336908</c:v>
                </c:pt>
                <c:pt idx="29">
                  <c:v>78.170205319645362</c:v>
                </c:pt>
                <c:pt idx="30">
                  <c:v>78.011602438880018</c:v>
                </c:pt>
                <c:pt idx="31">
                  <c:v>78.325283712109979</c:v>
                </c:pt>
                <c:pt idx="32">
                  <c:v>78.396301028168153</c:v>
                </c:pt>
                <c:pt idx="33">
                  <c:v>78.428965940472537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375-42DC-9610-FB35B8041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644992"/>
        <c:axId val="347656704"/>
      </c:lineChart>
      <c:catAx>
        <c:axId val="354644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300"/>
            </a:pPr>
            <a:endParaRPr lang="fr-FR"/>
          </a:p>
        </c:txPr>
        <c:crossAx val="347656704"/>
        <c:crosses val="autoZero"/>
        <c:auto val="1"/>
        <c:lblAlgn val="ctr"/>
        <c:lblOffset val="100"/>
        <c:noMultiLvlLbl val="0"/>
      </c:catAx>
      <c:valAx>
        <c:axId val="347656704"/>
        <c:scaling>
          <c:orientation val="minMax"/>
          <c:min val="66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300"/>
            </a:pPr>
            <a:endParaRPr lang="fr-FR"/>
          </a:p>
        </c:txPr>
        <c:crossAx val="3546449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156321</xdr:rowOff>
    </xdr:from>
    <xdr:to>
      <xdr:col>35</xdr:col>
      <xdr:colOff>748393</xdr:colOff>
      <xdr:row>91</xdr:row>
      <xdr:rowOff>3922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13607</xdr:colOff>
      <xdr:row>94</xdr:row>
      <xdr:rowOff>21930</xdr:rowOff>
    </xdr:from>
    <xdr:to>
      <xdr:col>34</xdr:col>
      <xdr:colOff>693964</xdr:colOff>
      <xdr:row>120</xdr:row>
      <xdr:rowOff>15207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23534</xdr:colOff>
      <xdr:row>1</xdr:row>
      <xdr:rowOff>0</xdr:rowOff>
    </xdr:from>
    <xdr:to>
      <xdr:col>22</xdr:col>
      <xdr:colOff>699809</xdr:colOff>
      <xdr:row>23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30255</xdr:rowOff>
    </xdr:from>
    <xdr:to>
      <xdr:col>22</xdr:col>
      <xdr:colOff>689723</xdr:colOff>
      <xdr:row>46</xdr:row>
      <xdr:rowOff>42583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PULATION%20SCOLAIRE/population%20scolaire%202017/POPULATION%20SCOLAIRE/population%20scolaire%202015/2015_brochure%20couleu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OPULATION%20SCOLAIRE/population%20scolaire%202017/POPULATION%20SCOLAIRE/population%20scolaire%202015/brochure%20N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verture"/>
      <sheetName val="page 1 "/>
      <sheetName val="page 2"/>
      <sheetName val="page 3"/>
      <sheetName val="page 4"/>
      <sheetName val="page 5"/>
      <sheetName val="page 6"/>
      <sheetName val="page 7"/>
      <sheetName val="page 8"/>
      <sheetName val="page 9"/>
      <sheetName val="page 10"/>
      <sheetName val="page 11"/>
      <sheetName val="page 12"/>
      <sheetName val="page 13"/>
      <sheetName val="page 14"/>
      <sheetName val="page 15"/>
      <sheetName val="page 16"/>
      <sheetName val="Feuil1"/>
    </sheetNames>
    <sheetDataSet>
      <sheetData sheetId="0" refreshError="1"/>
      <sheetData sheetId="1" refreshError="1"/>
      <sheetData sheetId="2" refreshError="1"/>
      <sheetData sheetId="3" refreshError="1">
        <row r="12">
          <cell r="K12">
            <v>9788</v>
          </cell>
        </row>
        <row r="18">
          <cell r="K18">
            <v>16789</v>
          </cell>
        </row>
        <row r="24">
          <cell r="K24">
            <v>248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verture"/>
      <sheetName val="page 1 "/>
      <sheetName val="page 2"/>
      <sheetName val="page 3"/>
      <sheetName val="page 4"/>
      <sheetName val="page 5"/>
      <sheetName val="page 6"/>
      <sheetName val="page 7"/>
      <sheetName val="page 8"/>
      <sheetName val="page 9"/>
      <sheetName val="page 10"/>
      <sheetName val="page 11"/>
      <sheetName val="page 12"/>
      <sheetName val="page 13"/>
      <sheetName val="page 14"/>
      <sheetName val="page 15"/>
      <sheetName val="page 16"/>
      <sheetName val="Feuil1"/>
    </sheetNames>
    <sheetDataSet>
      <sheetData sheetId="0" refreshError="1"/>
      <sheetData sheetId="1" refreshError="1"/>
      <sheetData sheetId="2" refreshError="1">
        <row r="10">
          <cell r="L10">
            <v>2879</v>
          </cell>
        </row>
        <row r="17">
          <cell r="L17">
            <v>5044</v>
          </cell>
        </row>
        <row r="67">
          <cell r="L67">
            <v>171</v>
          </cell>
        </row>
        <row r="68">
          <cell r="L68">
            <v>155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K72"/>
  <sheetViews>
    <sheetView tabSelected="1" zoomScale="70" zoomScaleNormal="70" workbookViewId="0">
      <pane xSplit="2" ySplit="4" topLeftCell="C5" activePane="bottomRight" state="frozen"/>
      <selection activeCell="U59" sqref="U59"/>
      <selection pane="topRight" activeCell="U59" sqref="U59"/>
      <selection pane="bottomLeft" activeCell="U59" sqref="U59"/>
      <selection pane="bottomRight" activeCell="AM66" sqref="AM66"/>
    </sheetView>
  </sheetViews>
  <sheetFormatPr baseColWidth="10" defaultRowHeight="12.75" x14ac:dyDescent="0.25"/>
  <cols>
    <col min="1" max="1" width="10.42578125" style="5" customWidth="1"/>
    <col min="2" max="2" width="18.5703125" style="5" customWidth="1"/>
    <col min="3" max="19" width="15.7109375" style="5" customWidth="1"/>
    <col min="20" max="35" width="12.28515625" style="51" customWidth="1"/>
    <col min="36" max="269" width="11.42578125" style="5"/>
    <col min="270" max="270" width="7" style="5" customWidth="1"/>
    <col min="271" max="271" width="12.140625" style="5" customWidth="1"/>
    <col min="272" max="282" width="9.7109375" style="5" customWidth="1"/>
    <col min="283" max="525" width="11.42578125" style="5"/>
    <col min="526" max="526" width="7" style="5" customWidth="1"/>
    <col min="527" max="527" width="12.140625" style="5" customWidth="1"/>
    <col min="528" max="538" width="9.7109375" style="5" customWidth="1"/>
    <col min="539" max="781" width="11.42578125" style="5"/>
    <col min="782" max="782" width="7" style="5" customWidth="1"/>
    <col min="783" max="783" width="12.140625" style="5" customWidth="1"/>
    <col min="784" max="794" width="9.7109375" style="5" customWidth="1"/>
    <col min="795" max="1037" width="11.42578125" style="5"/>
    <col min="1038" max="1038" width="7" style="5" customWidth="1"/>
    <col min="1039" max="1039" width="12.140625" style="5" customWidth="1"/>
    <col min="1040" max="1050" width="9.7109375" style="5" customWidth="1"/>
    <col min="1051" max="1293" width="11.42578125" style="5"/>
    <col min="1294" max="1294" width="7" style="5" customWidth="1"/>
    <col min="1295" max="1295" width="12.140625" style="5" customWidth="1"/>
    <col min="1296" max="1306" width="9.7109375" style="5" customWidth="1"/>
    <col min="1307" max="1549" width="11.42578125" style="5"/>
    <col min="1550" max="1550" width="7" style="5" customWidth="1"/>
    <col min="1551" max="1551" width="12.140625" style="5" customWidth="1"/>
    <col min="1552" max="1562" width="9.7109375" style="5" customWidth="1"/>
    <col min="1563" max="1805" width="11.42578125" style="5"/>
    <col min="1806" max="1806" width="7" style="5" customWidth="1"/>
    <col min="1807" max="1807" width="12.140625" style="5" customWidth="1"/>
    <col min="1808" max="1818" width="9.7109375" style="5" customWidth="1"/>
    <col min="1819" max="2061" width="11.42578125" style="5"/>
    <col min="2062" max="2062" width="7" style="5" customWidth="1"/>
    <col min="2063" max="2063" width="12.140625" style="5" customWidth="1"/>
    <col min="2064" max="2074" width="9.7109375" style="5" customWidth="1"/>
    <col min="2075" max="2317" width="11.42578125" style="5"/>
    <col min="2318" max="2318" width="7" style="5" customWidth="1"/>
    <col min="2319" max="2319" width="12.140625" style="5" customWidth="1"/>
    <col min="2320" max="2330" width="9.7109375" style="5" customWidth="1"/>
    <col min="2331" max="2573" width="11.42578125" style="5"/>
    <col min="2574" max="2574" width="7" style="5" customWidth="1"/>
    <col min="2575" max="2575" width="12.140625" style="5" customWidth="1"/>
    <col min="2576" max="2586" width="9.7109375" style="5" customWidth="1"/>
    <col min="2587" max="2829" width="11.42578125" style="5"/>
    <col min="2830" max="2830" width="7" style="5" customWidth="1"/>
    <col min="2831" max="2831" width="12.140625" style="5" customWidth="1"/>
    <col min="2832" max="2842" width="9.7109375" style="5" customWidth="1"/>
    <col min="2843" max="3085" width="11.42578125" style="5"/>
    <col min="3086" max="3086" width="7" style="5" customWidth="1"/>
    <col min="3087" max="3087" width="12.140625" style="5" customWidth="1"/>
    <col min="3088" max="3098" width="9.7109375" style="5" customWidth="1"/>
    <col min="3099" max="3341" width="11.42578125" style="5"/>
    <col min="3342" max="3342" width="7" style="5" customWidth="1"/>
    <col min="3343" max="3343" width="12.140625" style="5" customWidth="1"/>
    <col min="3344" max="3354" width="9.7109375" style="5" customWidth="1"/>
    <col min="3355" max="3597" width="11.42578125" style="5"/>
    <col min="3598" max="3598" width="7" style="5" customWidth="1"/>
    <col min="3599" max="3599" width="12.140625" style="5" customWidth="1"/>
    <col min="3600" max="3610" width="9.7109375" style="5" customWidth="1"/>
    <col min="3611" max="3853" width="11.42578125" style="5"/>
    <col min="3854" max="3854" width="7" style="5" customWidth="1"/>
    <col min="3855" max="3855" width="12.140625" style="5" customWidth="1"/>
    <col min="3856" max="3866" width="9.7109375" style="5" customWidth="1"/>
    <col min="3867" max="4109" width="11.42578125" style="5"/>
    <col min="4110" max="4110" width="7" style="5" customWidth="1"/>
    <col min="4111" max="4111" width="12.140625" style="5" customWidth="1"/>
    <col min="4112" max="4122" width="9.7109375" style="5" customWidth="1"/>
    <col min="4123" max="4365" width="11.42578125" style="5"/>
    <col min="4366" max="4366" width="7" style="5" customWidth="1"/>
    <col min="4367" max="4367" width="12.140625" style="5" customWidth="1"/>
    <col min="4368" max="4378" width="9.7109375" style="5" customWidth="1"/>
    <col min="4379" max="4621" width="11.42578125" style="5"/>
    <col min="4622" max="4622" width="7" style="5" customWidth="1"/>
    <col min="4623" max="4623" width="12.140625" style="5" customWidth="1"/>
    <col min="4624" max="4634" width="9.7109375" style="5" customWidth="1"/>
    <col min="4635" max="4877" width="11.42578125" style="5"/>
    <col min="4878" max="4878" width="7" style="5" customWidth="1"/>
    <col min="4879" max="4879" width="12.140625" style="5" customWidth="1"/>
    <col min="4880" max="4890" width="9.7109375" style="5" customWidth="1"/>
    <col min="4891" max="5133" width="11.42578125" style="5"/>
    <col min="5134" max="5134" width="7" style="5" customWidth="1"/>
    <col min="5135" max="5135" width="12.140625" style="5" customWidth="1"/>
    <col min="5136" max="5146" width="9.7109375" style="5" customWidth="1"/>
    <col min="5147" max="5389" width="11.42578125" style="5"/>
    <col min="5390" max="5390" width="7" style="5" customWidth="1"/>
    <col min="5391" max="5391" width="12.140625" style="5" customWidth="1"/>
    <col min="5392" max="5402" width="9.7109375" style="5" customWidth="1"/>
    <col min="5403" max="5645" width="11.42578125" style="5"/>
    <col min="5646" max="5646" width="7" style="5" customWidth="1"/>
    <col min="5647" max="5647" width="12.140625" style="5" customWidth="1"/>
    <col min="5648" max="5658" width="9.7109375" style="5" customWidth="1"/>
    <col min="5659" max="5901" width="11.42578125" style="5"/>
    <col min="5902" max="5902" width="7" style="5" customWidth="1"/>
    <col min="5903" max="5903" width="12.140625" style="5" customWidth="1"/>
    <col min="5904" max="5914" width="9.7109375" style="5" customWidth="1"/>
    <col min="5915" max="6157" width="11.42578125" style="5"/>
    <col min="6158" max="6158" width="7" style="5" customWidth="1"/>
    <col min="6159" max="6159" width="12.140625" style="5" customWidth="1"/>
    <col min="6160" max="6170" width="9.7109375" style="5" customWidth="1"/>
    <col min="6171" max="6413" width="11.42578125" style="5"/>
    <col min="6414" max="6414" width="7" style="5" customWidth="1"/>
    <col min="6415" max="6415" width="12.140625" style="5" customWidth="1"/>
    <col min="6416" max="6426" width="9.7109375" style="5" customWidth="1"/>
    <col min="6427" max="6669" width="11.42578125" style="5"/>
    <col min="6670" max="6670" width="7" style="5" customWidth="1"/>
    <col min="6671" max="6671" width="12.140625" style="5" customWidth="1"/>
    <col min="6672" max="6682" width="9.7109375" style="5" customWidth="1"/>
    <col min="6683" max="6925" width="11.42578125" style="5"/>
    <col min="6926" max="6926" width="7" style="5" customWidth="1"/>
    <col min="6927" max="6927" width="12.140625" style="5" customWidth="1"/>
    <col min="6928" max="6938" width="9.7109375" style="5" customWidth="1"/>
    <col min="6939" max="7181" width="11.42578125" style="5"/>
    <col min="7182" max="7182" width="7" style="5" customWidth="1"/>
    <col min="7183" max="7183" width="12.140625" style="5" customWidth="1"/>
    <col min="7184" max="7194" width="9.7109375" style="5" customWidth="1"/>
    <col min="7195" max="7437" width="11.42578125" style="5"/>
    <col min="7438" max="7438" width="7" style="5" customWidth="1"/>
    <col min="7439" max="7439" width="12.140625" style="5" customWidth="1"/>
    <col min="7440" max="7450" width="9.7109375" style="5" customWidth="1"/>
    <col min="7451" max="7693" width="11.42578125" style="5"/>
    <col min="7694" max="7694" width="7" style="5" customWidth="1"/>
    <col min="7695" max="7695" width="12.140625" style="5" customWidth="1"/>
    <col min="7696" max="7706" width="9.7109375" style="5" customWidth="1"/>
    <col min="7707" max="7949" width="11.42578125" style="5"/>
    <col min="7950" max="7950" width="7" style="5" customWidth="1"/>
    <col min="7951" max="7951" width="12.140625" style="5" customWidth="1"/>
    <col min="7952" max="7962" width="9.7109375" style="5" customWidth="1"/>
    <col min="7963" max="8205" width="11.42578125" style="5"/>
    <col min="8206" max="8206" width="7" style="5" customWidth="1"/>
    <col min="8207" max="8207" width="12.140625" style="5" customWidth="1"/>
    <col min="8208" max="8218" width="9.7109375" style="5" customWidth="1"/>
    <col min="8219" max="8461" width="11.42578125" style="5"/>
    <col min="8462" max="8462" width="7" style="5" customWidth="1"/>
    <col min="8463" max="8463" width="12.140625" style="5" customWidth="1"/>
    <col min="8464" max="8474" width="9.7109375" style="5" customWidth="1"/>
    <col min="8475" max="8717" width="11.42578125" style="5"/>
    <col min="8718" max="8718" width="7" style="5" customWidth="1"/>
    <col min="8719" max="8719" width="12.140625" style="5" customWidth="1"/>
    <col min="8720" max="8730" width="9.7109375" style="5" customWidth="1"/>
    <col min="8731" max="8973" width="11.42578125" style="5"/>
    <col min="8974" max="8974" width="7" style="5" customWidth="1"/>
    <col min="8975" max="8975" width="12.140625" style="5" customWidth="1"/>
    <col min="8976" max="8986" width="9.7109375" style="5" customWidth="1"/>
    <col min="8987" max="9229" width="11.42578125" style="5"/>
    <col min="9230" max="9230" width="7" style="5" customWidth="1"/>
    <col min="9231" max="9231" width="12.140625" style="5" customWidth="1"/>
    <col min="9232" max="9242" width="9.7109375" style="5" customWidth="1"/>
    <col min="9243" max="9485" width="11.42578125" style="5"/>
    <col min="9486" max="9486" width="7" style="5" customWidth="1"/>
    <col min="9487" max="9487" width="12.140625" style="5" customWidth="1"/>
    <col min="9488" max="9498" width="9.7109375" style="5" customWidth="1"/>
    <col min="9499" max="9741" width="11.42578125" style="5"/>
    <col min="9742" max="9742" width="7" style="5" customWidth="1"/>
    <col min="9743" max="9743" width="12.140625" style="5" customWidth="1"/>
    <col min="9744" max="9754" width="9.7109375" style="5" customWidth="1"/>
    <col min="9755" max="9997" width="11.42578125" style="5"/>
    <col min="9998" max="9998" width="7" style="5" customWidth="1"/>
    <col min="9999" max="9999" width="12.140625" style="5" customWidth="1"/>
    <col min="10000" max="10010" width="9.7109375" style="5" customWidth="1"/>
    <col min="10011" max="10253" width="11.42578125" style="5"/>
    <col min="10254" max="10254" width="7" style="5" customWidth="1"/>
    <col min="10255" max="10255" width="12.140625" style="5" customWidth="1"/>
    <col min="10256" max="10266" width="9.7109375" style="5" customWidth="1"/>
    <col min="10267" max="10509" width="11.42578125" style="5"/>
    <col min="10510" max="10510" width="7" style="5" customWidth="1"/>
    <col min="10511" max="10511" width="12.140625" style="5" customWidth="1"/>
    <col min="10512" max="10522" width="9.7109375" style="5" customWidth="1"/>
    <col min="10523" max="10765" width="11.42578125" style="5"/>
    <col min="10766" max="10766" width="7" style="5" customWidth="1"/>
    <col min="10767" max="10767" width="12.140625" style="5" customWidth="1"/>
    <col min="10768" max="10778" width="9.7109375" style="5" customWidth="1"/>
    <col min="10779" max="11021" width="11.42578125" style="5"/>
    <col min="11022" max="11022" width="7" style="5" customWidth="1"/>
    <col min="11023" max="11023" width="12.140625" style="5" customWidth="1"/>
    <col min="11024" max="11034" width="9.7109375" style="5" customWidth="1"/>
    <col min="11035" max="11277" width="11.42578125" style="5"/>
    <col min="11278" max="11278" width="7" style="5" customWidth="1"/>
    <col min="11279" max="11279" width="12.140625" style="5" customWidth="1"/>
    <col min="11280" max="11290" width="9.7109375" style="5" customWidth="1"/>
    <col min="11291" max="11533" width="11.42578125" style="5"/>
    <col min="11534" max="11534" width="7" style="5" customWidth="1"/>
    <col min="11535" max="11535" width="12.140625" style="5" customWidth="1"/>
    <col min="11536" max="11546" width="9.7109375" style="5" customWidth="1"/>
    <col min="11547" max="11789" width="11.42578125" style="5"/>
    <col min="11790" max="11790" width="7" style="5" customWidth="1"/>
    <col min="11791" max="11791" width="12.140625" style="5" customWidth="1"/>
    <col min="11792" max="11802" width="9.7109375" style="5" customWidth="1"/>
    <col min="11803" max="12045" width="11.42578125" style="5"/>
    <col min="12046" max="12046" width="7" style="5" customWidth="1"/>
    <col min="12047" max="12047" width="12.140625" style="5" customWidth="1"/>
    <col min="12048" max="12058" width="9.7109375" style="5" customWidth="1"/>
    <col min="12059" max="12301" width="11.42578125" style="5"/>
    <col min="12302" max="12302" width="7" style="5" customWidth="1"/>
    <col min="12303" max="12303" width="12.140625" style="5" customWidth="1"/>
    <col min="12304" max="12314" width="9.7109375" style="5" customWidth="1"/>
    <col min="12315" max="12557" width="11.42578125" style="5"/>
    <col min="12558" max="12558" width="7" style="5" customWidth="1"/>
    <col min="12559" max="12559" width="12.140625" style="5" customWidth="1"/>
    <col min="12560" max="12570" width="9.7109375" style="5" customWidth="1"/>
    <col min="12571" max="12813" width="11.42578125" style="5"/>
    <col min="12814" max="12814" width="7" style="5" customWidth="1"/>
    <col min="12815" max="12815" width="12.140625" style="5" customWidth="1"/>
    <col min="12816" max="12826" width="9.7109375" style="5" customWidth="1"/>
    <col min="12827" max="13069" width="11.42578125" style="5"/>
    <col min="13070" max="13070" width="7" style="5" customWidth="1"/>
    <col min="13071" max="13071" width="12.140625" style="5" customWidth="1"/>
    <col min="13072" max="13082" width="9.7109375" style="5" customWidth="1"/>
    <col min="13083" max="13325" width="11.42578125" style="5"/>
    <col min="13326" max="13326" width="7" style="5" customWidth="1"/>
    <col min="13327" max="13327" width="12.140625" style="5" customWidth="1"/>
    <col min="13328" max="13338" width="9.7109375" style="5" customWidth="1"/>
    <col min="13339" max="13581" width="11.42578125" style="5"/>
    <col min="13582" max="13582" width="7" style="5" customWidth="1"/>
    <col min="13583" max="13583" width="12.140625" style="5" customWidth="1"/>
    <col min="13584" max="13594" width="9.7109375" style="5" customWidth="1"/>
    <col min="13595" max="13837" width="11.42578125" style="5"/>
    <col min="13838" max="13838" width="7" style="5" customWidth="1"/>
    <col min="13839" max="13839" width="12.140625" style="5" customWidth="1"/>
    <col min="13840" max="13850" width="9.7109375" style="5" customWidth="1"/>
    <col min="13851" max="14093" width="11.42578125" style="5"/>
    <col min="14094" max="14094" width="7" style="5" customWidth="1"/>
    <col min="14095" max="14095" width="12.140625" style="5" customWidth="1"/>
    <col min="14096" max="14106" width="9.7109375" style="5" customWidth="1"/>
    <col min="14107" max="14349" width="11.42578125" style="5"/>
    <col min="14350" max="14350" width="7" style="5" customWidth="1"/>
    <col min="14351" max="14351" width="12.140625" style="5" customWidth="1"/>
    <col min="14352" max="14362" width="9.7109375" style="5" customWidth="1"/>
    <col min="14363" max="14605" width="11.42578125" style="5"/>
    <col min="14606" max="14606" width="7" style="5" customWidth="1"/>
    <col min="14607" max="14607" width="12.140625" style="5" customWidth="1"/>
    <col min="14608" max="14618" width="9.7109375" style="5" customWidth="1"/>
    <col min="14619" max="14861" width="11.42578125" style="5"/>
    <col min="14862" max="14862" width="7" style="5" customWidth="1"/>
    <col min="14863" max="14863" width="12.140625" style="5" customWidth="1"/>
    <col min="14864" max="14874" width="9.7109375" style="5" customWidth="1"/>
    <col min="14875" max="15117" width="11.42578125" style="5"/>
    <col min="15118" max="15118" width="7" style="5" customWidth="1"/>
    <col min="15119" max="15119" width="12.140625" style="5" customWidth="1"/>
    <col min="15120" max="15130" width="9.7109375" style="5" customWidth="1"/>
    <col min="15131" max="15373" width="11.42578125" style="5"/>
    <col min="15374" max="15374" width="7" style="5" customWidth="1"/>
    <col min="15375" max="15375" width="12.140625" style="5" customWidth="1"/>
    <col min="15376" max="15386" width="9.7109375" style="5" customWidth="1"/>
    <col min="15387" max="15629" width="11.42578125" style="5"/>
    <col min="15630" max="15630" width="7" style="5" customWidth="1"/>
    <col min="15631" max="15631" width="12.140625" style="5" customWidth="1"/>
    <col min="15632" max="15642" width="9.7109375" style="5" customWidth="1"/>
    <col min="15643" max="15885" width="11.42578125" style="5"/>
    <col min="15886" max="15886" width="7" style="5" customWidth="1"/>
    <col min="15887" max="15887" width="12.140625" style="5" customWidth="1"/>
    <col min="15888" max="15898" width="9.7109375" style="5" customWidth="1"/>
    <col min="15899" max="16141" width="11.42578125" style="5"/>
    <col min="16142" max="16142" width="7" style="5" customWidth="1"/>
    <col min="16143" max="16143" width="12.140625" style="5" customWidth="1"/>
    <col min="16144" max="16154" width="9.7109375" style="5" customWidth="1"/>
    <col min="16155" max="16384" width="11.42578125" style="5"/>
  </cols>
  <sheetData>
    <row r="1" spans="1:36" s="2" customFormat="1" ht="23.25" x14ac:dyDescent="0.2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6" s="2" customFormat="1" ht="11.2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6" ht="26.25" customHeight="1" x14ac:dyDescent="0.25">
      <c r="A3" s="80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</row>
    <row r="4" spans="1:36" s="9" customFormat="1" ht="18.75" customHeight="1" x14ac:dyDescent="0.25">
      <c r="A4" s="6"/>
      <c r="B4" s="7"/>
      <c r="C4" s="8">
        <v>1990</v>
      </c>
      <c r="D4" s="8">
        <v>1991</v>
      </c>
      <c r="E4" s="8">
        <v>1992</v>
      </c>
      <c r="F4" s="8">
        <v>1993</v>
      </c>
      <c r="G4" s="8">
        <v>1994</v>
      </c>
      <c r="H4" s="8">
        <v>1995</v>
      </c>
      <c r="I4" s="8">
        <v>1996</v>
      </c>
      <c r="J4" s="8">
        <v>1997</v>
      </c>
      <c r="K4" s="8">
        <v>1998</v>
      </c>
      <c r="L4" s="8">
        <v>1999</v>
      </c>
      <c r="M4" s="8">
        <v>2000</v>
      </c>
      <c r="N4" s="8">
        <v>2001</v>
      </c>
      <c r="O4" s="8">
        <v>2002</v>
      </c>
      <c r="P4" s="8">
        <v>2003</v>
      </c>
      <c r="Q4" s="8">
        <v>2004</v>
      </c>
      <c r="R4" s="8">
        <v>2005</v>
      </c>
      <c r="S4" s="8">
        <v>2006</v>
      </c>
      <c r="T4" s="8">
        <v>2007</v>
      </c>
      <c r="U4" s="8">
        <v>2008</v>
      </c>
      <c r="V4" s="8">
        <v>2009</v>
      </c>
      <c r="W4" s="8">
        <v>2010</v>
      </c>
      <c r="X4" s="8" t="s">
        <v>2</v>
      </c>
      <c r="Y4" s="8">
        <v>2012</v>
      </c>
      <c r="Z4" s="8">
        <v>2013</v>
      </c>
      <c r="AA4" s="8">
        <v>2014</v>
      </c>
      <c r="AB4" s="8">
        <v>2015</v>
      </c>
      <c r="AC4" s="8">
        <v>2016</v>
      </c>
      <c r="AD4" s="8">
        <v>2017</v>
      </c>
      <c r="AE4" s="8">
        <v>2018</v>
      </c>
      <c r="AF4" s="8">
        <v>2019</v>
      </c>
      <c r="AG4" s="8">
        <v>2020</v>
      </c>
      <c r="AH4" s="8">
        <v>2021</v>
      </c>
      <c r="AI4" s="8">
        <v>2022</v>
      </c>
      <c r="AJ4" s="8">
        <v>2023</v>
      </c>
    </row>
    <row r="5" spans="1:36" ht="15.75" x14ac:dyDescent="0.25">
      <c r="A5" s="10" t="s">
        <v>3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3"/>
      <c r="T5" s="12"/>
      <c r="U5" s="12"/>
      <c r="V5" s="12"/>
      <c r="W5" s="13"/>
      <c r="X5" s="12"/>
      <c r="Y5" s="12"/>
      <c r="Z5" s="12"/>
      <c r="AA5" s="13"/>
      <c r="AB5" s="12"/>
      <c r="AC5" s="12"/>
      <c r="AD5" s="12"/>
      <c r="AE5" s="13"/>
      <c r="AF5" s="12"/>
      <c r="AG5" s="12"/>
      <c r="AH5" s="12"/>
      <c r="AI5" s="12"/>
      <c r="AJ5" s="13"/>
    </row>
    <row r="6" spans="1:36" ht="18.75" customHeight="1" x14ac:dyDescent="0.25">
      <c r="A6" s="14"/>
      <c r="B6" s="15" t="s">
        <v>4</v>
      </c>
      <c r="C6" s="16">
        <v>7393</v>
      </c>
      <c r="D6" s="16">
        <v>7849</v>
      </c>
      <c r="E6" s="16">
        <v>8186</v>
      </c>
      <c r="F6" s="16">
        <v>8326</v>
      </c>
      <c r="G6" s="17">
        <v>8805</v>
      </c>
      <c r="H6" s="17">
        <v>9140</v>
      </c>
      <c r="I6" s="17">
        <f>9206+16</f>
        <v>9222</v>
      </c>
      <c r="J6" s="17">
        <v>9355</v>
      </c>
      <c r="K6" s="17">
        <v>9248</v>
      </c>
      <c r="L6" s="17">
        <v>9100</v>
      </c>
      <c r="M6" s="17">
        <v>9173</v>
      </c>
      <c r="N6" s="17">
        <v>9389</v>
      </c>
      <c r="O6" s="17">
        <v>9652</v>
      </c>
      <c r="P6" s="17">
        <v>9677</v>
      </c>
      <c r="Q6" s="17">
        <v>9775</v>
      </c>
      <c r="R6" s="17">
        <v>9917</v>
      </c>
      <c r="S6" s="17">
        <v>9624</v>
      </c>
      <c r="T6" s="17">
        <v>9356</v>
      </c>
      <c r="U6" s="17">
        <v>9186</v>
      </c>
      <c r="V6" s="17">
        <v>9170</v>
      </c>
      <c r="W6" s="17">
        <v>9440</v>
      </c>
      <c r="X6" s="17">
        <v>9446</v>
      </c>
      <c r="Y6" s="17">
        <v>9393</v>
      </c>
      <c r="Z6" s="17">
        <v>9515</v>
      </c>
      <c r="AA6" s="17">
        <v>9628</v>
      </c>
      <c r="AB6" s="17">
        <f>'[1]page 3'!$K$12</f>
        <v>9788</v>
      </c>
      <c r="AC6" s="17">
        <v>9980</v>
      </c>
      <c r="AD6" s="17">
        <v>9998</v>
      </c>
      <c r="AE6" s="17">
        <f>7558+2302</f>
        <v>9860</v>
      </c>
      <c r="AF6" s="17">
        <v>9806</v>
      </c>
      <c r="AG6" s="17">
        <v>9486</v>
      </c>
      <c r="AH6" s="17">
        <v>9457</v>
      </c>
      <c r="AI6" s="17">
        <v>9032</v>
      </c>
      <c r="AJ6" s="17">
        <v>8886</v>
      </c>
    </row>
    <row r="7" spans="1:36" ht="18.75" customHeight="1" x14ac:dyDescent="0.25">
      <c r="A7" s="18"/>
      <c r="B7" s="19" t="s">
        <v>5</v>
      </c>
      <c r="C7" s="16">
        <v>3352</v>
      </c>
      <c r="D7" s="16">
        <v>3582</v>
      </c>
      <c r="E7" s="16">
        <v>3721</v>
      </c>
      <c r="F7" s="16">
        <v>3915</v>
      </c>
      <c r="G7" s="17">
        <v>3968</v>
      </c>
      <c r="H7" s="17">
        <v>3961</v>
      </c>
      <c r="I7" s="17">
        <f>3997-22</f>
        <v>3975</v>
      </c>
      <c r="J7" s="17">
        <v>3956</v>
      </c>
      <c r="K7" s="17">
        <v>4000</v>
      </c>
      <c r="L7" s="17">
        <v>3927</v>
      </c>
      <c r="M7" s="17">
        <v>3909</v>
      </c>
      <c r="N7" s="17">
        <v>3925</v>
      </c>
      <c r="O7" s="17">
        <f>3791+61</f>
        <v>3852</v>
      </c>
      <c r="P7" s="17">
        <v>3879</v>
      </c>
      <c r="Q7" s="17">
        <v>3752</v>
      </c>
      <c r="R7" s="17">
        <v>3715</v>
      </c>
      <c r="S7" s="17">
        <v>3575</v>
      </c>
      <c r="T7" s="17">
        <v>3485</v>
      </c>
      <c r="U7" s="17">
        <v>3372</v>
      </c>
      <c r="V7" s="17">
        <v>3340</v>
      </c>
      <c r="W7" s="17">
        <v>3327</v>
      </c>
      <c r="X7" s="17">
        <f>3435-183</f>
        <v>3252</v>
      </c>
      <c r="Y7" s="17">
        <v>3155</v>
      </c>
      <c r="Z7" s="17">
        <v>3016</v>
      </c>
      <c r="AA7" s="17">
        <v>2927</v>
      </c>
      <c r="AB7" s="17">
        <f>'[2]page 2'!$L$10</f>
        <v>2879</v>
      </c>
      <c r="AC7" s="17">
        <v>2754</v>
      </c>
      <c r="AD7" s="17">
        <v>2920</v>
      </c>
      <c r="AE7" s="17">
        <v>2902</v>
      </c>
      <c r="AF7" s="17">
        <v>2856</v>
      </c>
      <c r="AG7" s="17">
        <v>2718</v>
      </c>
      <c r="AH7" s="17">
        <v>2649</v>
      </c>
      <c r="AI7" s="17">
        <v>2590</v>
      </c>
      <c r="AJ7" s="17">
        <v>2509</v>
      </c>
    </row>
    <row r="8" spans="1:36" s="24" customFormat="1" ht="18.75" customHeight="1" x14ac:dyDescent="0.25">
      <c r="A8" s="20"/>
      <c r="B8" s="21" t="s">
        <v>6</v>
      </c>
      <c r="C8" s="22">
        <f t="shared" ref="C8:G8" si="0">SUM(C6:C7)</f>
        <v>10745</v>
      </c>
      <c r="D8" s="22">
        <f t="shared" ref="D8:F8" si="1">SUM(D6:D7)</f>
        <v>11431</v>
      </c>
      <c r="E8" s="22">
        <f t="shared" si="1"/>
        <v>11907</v>
      </c>
      <c r="F8" s="22">
        <f t="shared" si="1"/>
        <v>12241</v>
      </c>
      <c r="G8" s="23">
        <f t="shared" si="0"/>
        <v>12773</v>
      </c>
      <c r="H8" s="23">
        <f t="shared" ref="H8:S8" si="2">SUM(H6:H7)</f>
        <v>13101</v>
      </c>
      <c r="I8" s="23">
        <f t="shared" si="2"/>
        <v>13197</v>
      </c>
      <c r="J8" s="23">
        <f t="shared" si="2"/>
        <v>13311</v>
      </c>
      <c r="K8" s="23">
        <f t="shared" si="2"/>
        <v>13248</v>
      </c>
      <c r="L8" s="23">
        <f t="shared" si="2"/>
        <v>13027</v>
      </c>
      <c r="M8" s="23">
        <f t="shared" si="2"/>
        <v>13082</v>
      </c>
      <c r="N8" s="23">
        <f t="shared" si="2"/>
        <v>13314</v>
      </c>
      <c r="O8" s="23">
        <f t="shared" si="2"/>
        <v>13504</v>
      </c>
      <c r="P8" s="23">
        <f t="shared" si="2"/>
        <v>13556</v>
      </c>
      <c r="Q8" s="23">
        <f t="shared" si="2"/>
        <v>13527</v>
      </c>
      <c r="R8" s="23">
        <f t="shared" si="2"/>
        <v>13632</v>
      </c>
      <c r="S8" s="23">
        <f t="shared" si="2"/>
        <v>13199</v>
      </c>
      <c r="T8" s="23">
        <f>SUM(T6:T7)</f>
        <v>12841</v>
      </c>
      <c r="U8" s="23">
        <f>SUM(U6:U7)</f>
        <v>12558</v>
      </c>
      <c r="V8" s="23">
        <f>SUM(V6:V7)</f>
        <v>12510</v>
      </c>
      <c r="W8" s="23">
        <f>SUM(W6:W7)</f>
        <v>12767</v>
      </c>
      <c r="X8" s="23">
        <f>SUM(X6:X7)</f>
        <v>12698</v>
      </c>
      <c r="Y8" s="23">
        <v>12548</v>
      </c>
      <c r="Z8" s="23">
        <f t="shared" ref="Z8:AH8" si="3">SUM(Z6:Z7)</f>
        <v>12531</v>
      </c>
      <c r="AA8" s="23">
        <f t="shared" si="3"/>
        <v>12555</v>
      </c>
      <c r="AB8" s="23">
        <f t="shared" si="3"/>
        <v>12667</v>
      </c>
      <c r="AC8" s="23">
        <f t="shared" si="3"/>
        <v>12734</v>
      </c>
      <c r="AD8" s="23">
        <f t="shared" si="3"/>
        <v>12918</v>
      </c>
      <c r="AE8" s="23">
        <f t="shared" si="3"/>
        <v>12762</v>
      </c>
      <c r="AF8" s="23">
        <f t="shared" si="3"/>
        <v>12662</v>
      </c>
      <c r="AG8" s="23">
        <f t="shared" si="3"/>
        <v>12204</v>
      </c>
      <c r="AH8" s="23">
        <f t="shared" si="3"/>
        <v>12106</v>
      </c>
      <c r="AI8" s="23">
        <v>11622</v>
      </c>
      <c r="AJ8" s="23">
        <v>11395</v>
      </c>
    </row>
    <row r="9" spans="1:36" s="29" customFormat="1" ht="18.75" customHeight="1" x14ac:dyDescent="0.25">
      <c r="A9" s="25"/>
      <c r="B9" s="26" t="s">
        <v>7</v>
      </c>
      <c r="C9" s="27">
        <f t="shared" ref="C9:K9" si="4">(C6/C8)*100</f>
        <v>68.804094927873422</v>
      </c>
      <c r="D9" s="27">
        <f t="shared" si="4"/>
        <v>68.664158866240925</v>
      </c>
      <c r="E9" s="27">
        <f t="shared" si="4"/>
        <v>68.749475098681444</v>
      </c>
      <c r="F9" s="27">
        <f t="shared" si="4"/>
        <v>68.017318846499464</v>
      </c>
      <c r="G9" s="28">
        <f t="shared" si="4"/>
        <v>68.934471150082203</v>
      </c>
      <c r="H9" s="28">
        <f t="shared" si="4"/>
        <v>69.765666742996714</v>
      </c>
      <c r="I9" s="28">
        <f t="shared" si="4"/>
        <v>69.879518072289159</v>
      </c>
      <c r="J9" s="28">
        <f t="shared" si="4"/>
        <v>70.280219367440466</v>
      </c>
      <c r="K9" s="28">
        <f t="shared" si="4"/>
        <v>69.806763285024147</v>
      </c>
      <c r="L9" s="28">
        <f>(L6/L8)*100</f>
        <v>69.854916711445455</v>
      </c>
      <c r="M9" s="28">
        <f>(M6/M8)*100</f>
        <v>70.11924782143403</v>
      </c>
      <c r="N9" s="28">
        <f>(N6/N8)*100</f>
        <v>70.519753642782035</v>
      </c>
      <c r="O9" s="28">
        <f>O6/O8*100</f>
        <v>71.475118483412331</v>
      </c>
      <c r="P9" s="28">
        <f>P6/P8*100</f>
        <v>71.385364414281497</v>
      </c>
      <c r="Q9" s="28">
        <f>Q6/Q8*100</f>
        <v>72.262881644119176</v>
      </c>
      <c r="R9" s="28">
        <f t="shared" ref="R9:S9" si="5">R6/R8*100</f>
        <v>72.747946009389679</v>
      </c>
      <c r="S9" s="28">
        <f t="shared" si="5"/>
        <v>72.914614743541179</v>
      </c>
      <c r="T9" s="28">
        <f>T6/T8*100</f>
        <v>72.860369130130053</v>
      </c>
      <c r="U9" s="28">
        <f>U6/U8*100</f>
        <v>73.148590539894883</v>
      </c>
      <c r="V9" s="28">
        <f>V6/V8*100</f>
        <v>73.301358912869702</v>
      </c>
      <c r="W9" s="28">
        <f>W6/W8*100</f>
        <v>73.940628182031801</v>
      </c>
      <c r="X9" s="28">
        <f>X6/X8*100</f>
        <v>74.389667664199095</v>
      </c>
      <c r="Y9" s="28">
        <v>74.856550844756129</v>
      </c>
      <c r="Z9" s="28">
        <f t="shared" ref="Z9:AH9" si="6">Z6/Z8*100</f>
        <v>75.93168941026255</v>
      </c>
      <c r="AA9" s="28">
        <f t="shared" si="6"/>
        <v>76.686579052170444</v>
      </c>
      <c r="AB9" s="28">
        <f t="shared" si="6"/>
        <v>77.271650746032989</v>
      </c>
      <c r="AC9" s="28">
        <f t="shared" si="6"/>
        <v>78.372860059682736</v>
      </c>
      <c r="AD9" s="28">
        <f t="shared" si="6"/>
        <v>77.39588171543582</v>
      </c>
      <c r="AE9" s="28">
        <f t="shared" si="6"/>
        <v>77.26061745807867</v>
      </c>
      <c r="AF9" s="28">
        <f t="shared" si="6"/>
        <v>77.444321592165537</v>
      </c>
      <c r="AG9" s="28">
        <f t="shared" si="6"/>
        <v>77.728613569321539</v>
      </c>
      <c r="AH9" s="28">
        <f t="shared" si="6"/>
        <v>78.118288452007263</v>
      </c>
      <c r="AI9" s="28">
        <v>77.714679056960932</v>
      </c>
      <c r="AJ9" s="28">
        <v>77.981570864414223</v>
      </c>
    </row>
    <row r="10" spans="1:36" ht="15.75" x14ac:dyDescent="0.25">
      <c r="A10" s="10" t="s">
        <v>8</v>
      </c>
      <c r="B10" s="11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/>
      <c r="T10" s="30"/>
      <c r="U10" s="30"/>
      <c r="V10" s="30"/>
      <c r="W10" s="31"/>
      <c r="X10" s="30"/>
      <c r="Y10" s="30"/>
      <c r="Z10" s="30"/>
      <c r="AA10" s="31"/>
      <c r="AB10" s="30"/>
      <c r="AC10" s="30"/>
      <c r="AD10" s="30"/>
      <c r="AE10" s="31"/>
      <c r="AF10" s="30"/>
      <c r="AG10" s="30"/>
      <c r="AH10" s="30"/>
      <c r="AI10" s="30"/>
      <c r="AJ10" s="31"/>
    </row>
    <row r="11" spans="1:36" ht="18.75" customHeight="1" x14ac:dyDescent="0.25">
      <c r="A11" s="14"/>
      <c r="B11" s="15" t="s">
        <v>4</v>
      </c>
      <c r="C11" s="16">
        <v>15669</v>
      </c>
      <c r="D11" s="16">
        <v>15373</v>
      </c>
      <c r="E11" s="16">
        <v>15270</v>
      </c>
      <c r="F11" s="16">
        <f>(15783-446)+7</f>
        <v>15344</v>
      </c>
      <c r="G11" s="17">
        <v>15523</v>
      </c>
      <c r="H11" s="17">
        <v>15703</v>
      </c>
      <c r="I11" s="17">
        <v>15898</v>
      </c>
      <c r="J11" s="17">
        <v>16261</v>
      </c>
      <c r="K11" s="17">
        <v>16401</v>
      </c>
      <c r="L11" s="17">
        <v>16551</v>
      </c>
      <c r="M11" s="17">
        <v>16743</v>
      </c>
      <c r="N11" s="17">
        <v>16715</v>
      </c>
      <c r="O11" s="17">
        <f>17242-508</f>
        <v>16734</v>
      </c>
      <c r="P11" s="17">
        <v>16896</v>
      </c>
      <c r="Q11" s="17">
        <v>17013</v>
      </c>
      <c r="R11" s="17">
        <v>17138</v>
      </c>
      <c r="S11" s="17">
        <v>17205</v>
      </c>
      <c r="T11" s="17">
        <v>17552</v>
      </c>
      <c r="U11" s="17">
        <v>17769</v>
      </c>
      <c r="V11" s="17">
        <v>17658</v>
      </c>
      <c r="W11" s="17">
        <v>17555</v>
      </c>
      <c r="X11" s="17">
        <v>17183</v>
      </c>
      <c r="Y11" s="17">
        <v>16688</v>
      </c>
      <c r="Z11" s="17">
        <v>16709</v>
      </c>
      <c r="AA11" s="17">
        <v>16652</v>
      </c>
      <c r="AB11" s="17">
        <f>'[1]page 3'!$K$18</f>
        <v>16789</v>
      </c>
      <c r="AC11" s="17">
        <v>16792</v>
      </c>
      <c r="AD11" s="17">
        <v>16745</v>
      </c>
      <c r="AE11" s="17">
        <f>12700+2365+1678</f>
        <v>16743</v>
      </c>
      <c r="AF11" s="17">
        <v>16767</v>
      </c>
      <c r="AG11" s="17">
        <v>16662</v>
      </c>
      <c r="AH11" s="17">
        <v>16776</v>
      </c>
      <c r="AI11" s="17">
        <v>16510</v>
      </c>
      <c r="AJ11" s="17">
        <v>16413</v>
      </c>
    </row>
    <row r="12" spans="1:36" ht="18.75" customHeight="1" x14ac:dyDescent="0.25">
      <c r="A12" s="18"/>
      <c r="B12" s="19" t="s">
        <v>5</v>
      </c>
      <c r="C12" s="16">
        <v>7289</v>
      </c>
      <c r="D12" s="16">
        <v>6952</v>
      </c>
      <c r="E12" s="16">
        <v>6884</v>
      </c>
      <c r="F12" s="16">
        <v>6915</v>
      </c>
      <c r="G12" s="17">
        <v>6815</v>
      </c>
      <c r="H12" s="17">
        <v>6657</v>
      </c>
      <c r="I12" s="17">
        <v>6632</v>
      </c>
      <c r="J12" s="17">
        <v>6543</v>
      </c>
      <c r="K12" s="17">
        <v>6537</v>
      </c>
      <c r="L12" s="17">
        <v>6614</v>
      </c>
      <c r="M12" s="17">
        <v>6546</v>
      </c>
      <c r="N12" s="17">
        <v>6552</v>
      </c>
      <c r="O12" s="17">
        <v>6310</v>
      </c>
      <c r="P12" s="17">
        <v>6110</v>
      </c>
      <c r="Q12" s="17">
        <v>6018</v>
      </c>
      <c r="R12" s="17">
        <v>5994</v>
      </c>
      <c r="S12" s="17">
        <v>6064</v>
      </c>
      <c r="T12" s="17">
        <v>6204</v>
      </c>
      <c r="U12" s="17">
        <v>6079</v>
      </c>
      <c r="V12" s="17">
        <v>5900</v>
      </c>
      <c r="W12" s="17">
        <v>5806</v>
      </c>
      <c r="X12" s="17">
        <f>5772-121</f>
        <v>5651</v>
      </c>
      <c r="Y12" s="17">
        <v>5538</v>
      </c>
      <c r="Z12" s="17">
        <v>5348</v>
      </c>
      <c r="AA12" s="17">
        <v>5166</v>
      </c>
      <c r="AB12" s="17">
        <f>'[2]page 2'!$L$17</f>
        <v>5044</v>
      </c>
      <c r="AC12" s="17">
        <v>4923</v>
      </c>
      <c r="AD12" s="17">
        <v>4777</v>
      </c>
      <c r="AE12" s="17">
        <v>4615</v>
      </c>
      <c r="AF12" s="17">
        <v>4629</v>
      </c>
      <c r="AG12" s="17">
        <v>4711</v>
      </c>
      <c r="AH12" s="17">
        <v>4656</v>
      </c>
      <c r="AI12" s="17">
        <v>4500</v>
      </c>
      <c r="AJ12" s="17">
        <v>4521</v>
      </c>
    </row>
    <row r="13" spans="1:36" ht="18.75" customHeight="1" x14ac:dyDescent="0.25">
      <c r="A13" s="32"/>
      <c r="B13" s="33" t="s">
        <v>6</v>
      </c>
      <c r="C13" s="22">
        <f t="shared" ref="C13:G13" si="7">SUM(C11:C12)</f>
        <v>22958</v>
      </c>
      <c r="D13" s="22">
        <f t="shared" ref="D13:F13" si="8">SUM(D11:D12)</f>
        <v>22325</v>
      </c>
      <c r="E13" s="22">
        <f t="shared" si="8"/>
        <v>22154</v>
      </c>
      <c r="F13" s="22">
        <f t="shared" si="8"/>
        <v>22259</v>
      </c>
      <c r="G13" s="23">
        <f t="shared" si="7"/>
        <v>22338</v>
      </c>
      <c r="H13" s="23">
        <f t="shared" ref="H13:S13" si="9">SUM(H11:H12)</f>
        <v>22360</v>
      </c>
      <c r="I13" s="23">
        <f t="shared" si="9"/>
        <v>22530</v>
      </c>
      <c r="J13" s="23">
        <f t="shared" si="9"/>
        <v>22804</v>
      </c>
      <c r="K13" s="23">
        <f t="shared" si="9"/>
        <v>22938</v>
      </c>
      <c r="L13" s="23">
        <f t="shared" si="9"/>
        <v>23165</v>
      </c>
      <c r="M13" s="23">
        <f t="shared" si="9"/>
        <v>23289</v>
      </c>
      <c r="N13" s="23">
        <f t="shared" si="9"/>
        <v>23267</v>
      </c>
      <c r="O13" s="23">
        <f t="shared" si="9"/>
        <v>23044</v>
      </c>
      <c r="P13" s="23">
        <f t="shared" si="9"/>
        <v>23006</v>
      </c>
      <c r="Q13" s="23">
        <f t="shared" si="9"/>
        <v>23031</v>
      </c>
      <c r="R13" s="23">
        <f t="shared" si="9"/>
        <v>23132</v>
      </c>
      <c r="S13" s="23">
        <f t="shared" si="9"/>
        <v>23269</v>
      </c>
      <c r="T13" s="23">
        <f>SUM(T11:T12)</f>
        <v>23756</v>
      </c>
      <c r="U13" s="23">
        <f>SUM(U11:U12)</f>
        <v>23848</v>
      </c>
      <c r="V13" s="23">
        <f>SUM(V11:V12)</f>
        <v>23558</v>
      </c>
      <c r="W13" s="23">
        <f>SUM(W11:W12)</f>
        <v>23361</v>
      </c>
      <c r="X13" s="23">
        <f>SUM(X11:X12)</f>
        <v>22834</v>
      </c>
      <c r="Y13" s="23">
        <v>22226</v>
      </c>
      <c r="Z13" s="23">
        <f t="shared" ref="Z13:AH13" si="10">SUM(Z11:Z12)</f>
        <v>22057</v>
      </c>
      <c r="AA13" s="23">
        <f t="shared" si="10"/>
        <v>21818</v>
      </c>
      <c r="AB13" s="23">
        <f t="shared" si="10"/>
        <v>21833</v>
      </c>
      <c r="AC13" s="23">
        <f t="shared" si="10"/>
        <v>21715</v>
      </c>
      <c r="AD13" s="23">
        <f t="shared" si="10"/>
        <v>21522</v>
      </c>
      <c r="AE13" s="23">
        <f t="shared" si="10"/>
        <v>21358</v>
      </c>
      <c r="AF13" s="23">
        <f t="shared" si="10"/>
        <v>21396</v>
      </c>
      <c r="AG13" s="23">
        <f t="shared" si="10"/>
        <v>21373</v>
      </c>
      <c r="AH13" s="23">
        <f t="shared" si="10"/>
        <v>21432</v>
      </c>
      <c r="AI13" s="23">
        <v>21010</v>
      </c>
      <c r="AJ13" s="23">
        <v>20934</v>
      </c>
    </row>
    <row r="14" spans="1:36" s="29" customFormat="1" ht="18.75" customHeight="1" x14ac:dyDescent="0.25">
      <c r="A14" s="25"/>
      <c r="B14" s="26" t="s">
        <v>7</v>
      </c>
      <c r="C14" s="27">
        <f t="shared" ref="C14:K14" si="11">(C11/C13)*100</f>
        <v>68.250718703719841</v>
      </c>
      <c r="D14" s="27">
        <f t="shared" si="11"/>
        <v>68.860022396416582</v>
      </c>
      <c r="E14" s="27">
        <f t="shared" si="11"/>
        <v>68.926604676356419</v>
      </c>
      <c r="F14" s="27">
        <f t="shared" si="11"/>
        <v>68.933914371714806</v>
      </c>
      <c r="G14" s="28">
        <f t="shared" si="11"/>
        <v>69.49144954785568</v>
      </c>
      <c r="H14" s="28">
        <f t="shared" si="11"/>
        <v>70.228085867620749</v>
      </c>
      <c r="I14" s="28">
        <f t="shared" si="11"/>
        <v>70.563692853972483</v>
      </c>
      <c r="J14" s="28">
        <f t="shared" si="11"/>
        <v>71.307665321873358</v>
      </c>
      <c r="K14" s="28">
        <f t="shared" si="11"/>
        <v>71.501438660737634</v>
      </c>
      <c r="L14" s="28">
        <f>(L11/L13)*100</f>
        <v>71.448305633498805</v>
      </c>
      <c r="M14" s="28">
        <f>(M11/M13)*100</f>
        <v>71.892309674095074</v>
      </c>
      <c r="N14" s="28">
        <f>(N11/N13)*100</f>
        <v>71.839944986461518</v>
      </c>
      <c r="O14" s="28">
        <f>O11/O13*100</f>
        <v>72.617601110918244</v>
      </c>
      <c r="P14" s="28">
        <f>P11/P13*100</f>
        <v>73.441710858037041</v>
      </c>
      <c r="Q14" s="28">
        <f>Q11/Q13*100</f>
        <v>73.870001302592158</v>
      </c>
      <c r="R14" s="28">
        <f t="shared" ref="R14:S14" si="12">R11/R13*100</f>
        <v>74.087843679751003</v>
      </c>
      <c r="S14" s="28">
        <f t="shared" si="12"/>
        <v>73.939576260260438</v>
      </c>
      <c r="T14" s="28">
        <f>T11/T13*100</f>
        <v>73.884492338777576</v>
      </c>
      <c r="U14" s="28">
        <f>U11/U13*100</f>
        <v>74.509392821200933</v>
      </c>
      <c r="V14" s="28">
        <f>V11/V13*100</f>
        <v>74.955429153578407</v>
      </c>
      <c r="W14" s="28">
        <f>W11/W13*100</f>
        <v>75.146611874491668</v>
      </c>
      <c r="X14" s="28">
        <f>X11/X13*100</f>
        <v>75.251817465183507</v>
      </c>
      <c r="Y14" s="28">
        <v>75.08323584990552</v>
      </c>
      <c r="Z14" s="28">
        <f t="shared" ref="Z14:AH14" si="13">Z11/Z13*100</f>
        <v>75.753728974928592</v>
      </c>
      <c r="AA14" s="28">
        <f t="shared" si="13"/>
        <v>76.322302685855718</v>
      </c>
      <c r="AB14" s="28">
        <f t="shared" si="13"/>
        <v>76.897357211560475</v>
      </c>
      <c r="AC14" s="28">
        <f t="shared" si="13"/>
        <v>77.329035229104306</v>
      </c>
      <c r="AD14" s="28">
        <f t="shared" si="13"/>
        <v>77.804107424960506</v>
      </c>
      <c r="AE14" s="28">
        <f t="shared" si="13"/>
        <v>78.392171551643415</v>
      </c>
      <c r="AF14" s="28">
        <f t="shared" si="13"/>
        <v>78.365114974761639</v>
      </c>
      <c r="AG14" s="28">
        <f t="shared" si="13"/>
        <v>77.95817152482104</v>
      </c>
      <c r="AH14" s="28">
        <f t="shared" si="13"/>
        <v>78.275475923852184</v>
      </c>
      <c r="AI14" s="28">
        <v>78.581627796287478</v>
      </c>
      <c r="AJ14" s="28">
        <v>78.403554026941819</v>
      </c>
    </row>
    <row r="15" spans="1:36" ht="15.75" x14ac:dyDescent="0.25">
      <c r="A15" s="10" t="s">
        <v>9</v>
      </c>
      <c r="B15" s="11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1"/>
      <c r="T15" s="30"/>
      <c r="U15" s="30"/>
      <c r="V15" s="30"/>
      <c r="W15" s="31"/>
      <c r="X15" s="30"/>
      <c r="Y15" s="30"/>
      <c r="Z15" s="30"/>
      <c r="AA15" s="31"/>
      <c r="AB15" s="30"/>
      <c r="AC15" s="30"/>
      <c r="AD15" s="30"/>
      <c r="AE15" s="31"/>
      <c r="AF15" s="30"/>
      <c r="AG15" s="30"/>
      <c r="AH15" s="30"/>
      <c r="AI15" s="30"/>
      <c r="AJ15" s="31"/>
    </row>
    <row r="16" spans="1:36" ht="18.75" customHeight="1" x14ac:dyDescent="0.25">
      <c r="A16" s="14"/>
      <c r="B16" s="15" t="s">
        <v>4</v>
      </c>
      <c r="C16" s="16">
        <v>539</v>
      </c>
      <c r="D16" s="16">
        <v>531</v>
      </c>
      <c r="E16" s="16">
        <v>540</v>
      </c>
      <c r="F16" s="16">
        <v>446</v>
      </c>
      <c r="G16" s="17">
        <v>393</v>
      </c>
      <c r="H16" s="17">
        <v>453</v>
      </c>
      <c r="I16" s="17">
        <v>412</v>
      </c>
      <c r="J16" s="17">
        <v>444</v>
      </c>
      <c r="K16" s="17">
        <v>444</v>
      </c>
      <c r="L16" s="17">
        <v>475</v>
      </c>
      <c r="M16" s="17">
        <v>485</v>
      </c>
      <c r="N16" s="17">
        <v>499</v>
      </c>
      <c r="O16" s="17">
        <v>508</v>
      </c>
      <c r="P16" s="17">
        <v>495</v>
      </c>
      <c r="Q16" s="17">
        <v>471</v>
      </c>
      <c r="R16" s="17">
        <v>419</v>
      </c>
      <c r="S16" s="17">
        <v>378</v>
      </c>
      <c r="T16" s="17">
        <v>317</v>
      </c>
      <c r="U16" s="17">
        <v>280</v>
      </c>
      <c r="V16" s="17">
        <v>206</v>
      </c>
      <c r="W16" s="17">
        <v>201</v>
      </c>
      <c r="X16" s="17">
        <v>212</v>
      </c>
      <c r="Y16" s="17">
        <v>218</v>
      </c>
      <c r="Z16" s="17">
        <v>214</v>
      </c>
      <c r="AA16" s="17">
        <v>238</v>
      </c>
      <c r="AB16" s="17">
        <f>'[1]page 3'!$K$24</f>
        <v>248</v>
      </c>
      <c r="AC16" s="17">
        <v>271</v>
      </c>
      <c r="AD16" s="17">
        <v>302</v>
      </c>
      <c r="AE16" s="17">
        <f>236+38</f>
        <v>274</v>
      </c>
      <c r="AF16" s="17">
        <v>230</v>
      </c>
      <c r="AG16" s="17">
        <v>209</v>
      </c>
      <c r="AH16" s="17">
        <v>201</v>
      </c>
      <c r="AI16" s="17">
        <v>230</v>
      </c>
      <c r="AJ16" s="17">
        <v>261</v>
      </c>
    </row>
    <row r="17" spans="1:37" ht="18.75" customHeight="1" x14ac:dyDescent="0.25">
      <c r="A17" s="18"/>
      <c r="B17" s="19" t="s">
        <v>5</v>
      </c>
      <c r="C17" s="34" t="s">
        <v>10</v>
      </c>
      <c r="D17" s="34" t="s">
        <v>10</v>
      </c>
      <c r="E17" s="34" t="s">
        <v>10</v>
      </c>
      <c r="F17" s="34" t="s">
        <v>10</v>
      </c>
      <c r="G17" s="35" t="s">
        <v>10</v>
      </c>
      <c r="H17" s="35" t="s">
        <v>10</v>
      </c>
      <c r="I17" s="35" t="s">
        <v>10</v>
      </c>
      <c r="J17" s="35" t="s">
        <v>10</v>
      </c>
      <c r="K17" s="35" t="s">
        <v>10</v>
      </c>
      <c r="L17" s="35" t="s">
        <v>10</v>
      </c>
      <c r="M17" s="35" t="s">
        <v>10</v>
      </c>
      <c r="N17" s="35" t="s">
        <v>10</v>
      </c>
      <c r="O17" s="35" t="s">
        <v>10</v>
      </c>
      <c r="P17" s="35" t="s">
        <v>10</v>
      </c>
      <c r="Q17" s="35">
        <v>20</v>
      </c>
      <c r="R17" s="35" t="s">
        <v>10</v>
      </c>
      <c r="S17" s="35" t="s">
        <v>10</v>
      </c>
      <c r="T17" s="35">
        <v>7</v>
      </c>
      <c r="U17" s="35">
        <v>4</v>
      </c>
      <c r="V17" s="35" t="s">
        <v>10</v>
      </c>
      <c r="W17" s="35" t="s">
        <v>10</v>
      </c>
      <c r="X17" s="35" t="s">
        <v>10</v>
      </c>
      <c r="Y17" s="35" t="s">
        <v>10</v>
      </c>
      <c r="Z17" s="35" t="s">
        <v>10</v>
      </c>
      <c r="AA17" s="35" t="s">
        <v>10</v>
      </c>
      <c r="AB17" s="35" t="s">
        <v>10</v>
      </c>
      <c r="AC17" s="35" t="s">
        <v>10</v>
      </c>
      <c r="AD17" s="35" t="s">
        <v>10</v>
      </c>
      <c r="AE17" s="35" t="s">
        <v>10</v>
      </c>
      <c r="AF17" s="35" t="s">
        <v>10</v>
      </c>
      <c r="AG17" s="35" t="s">
        <v>10</v>
      </c>
      <c r="AH17" s="35">
        <v>10</v>
      </c>
      <c r="AI17" s="35">
        <v>12</v>
      </c>
      <c r="AJ17" s="35"/>
    </row>
    <row r="18" spans="1:37" ht="18.75" customHeight="1" x14ac:dyDescent="0.25">
      <c r="A18" s="36"/>
      <c r="B18" s="21" t="s">
        <v>6</v>
      </c>
      <c r="C18" s="22">
        <f t="shared" ref="C18:G18" si="14">SUM(C16:C17)</f>
        <v>539</v>
      </c>
      <c r="D18" s="22">
        <f t="shared" ref="D18:F18" si="15">SUM(D16:D17)</f>
        <v>531</v>
      </c>
      <c r="E18" s="22">
        <f t="shared" si="15"/>
        <v>540</v>
      </c>
      <c r="F18" s="22">
        <f t="shared" si="15"/>
        <v>446</v>
      </c>
      <c r="G18" s="23">
        <f t="shared" si="14"/>
        <v>393</v>
      </c>
      <c r="H18" s="23">
        <f t="shared" ref="H18:Q18" si="16">SUM(H16:H17)</f>
        <v>453</v>
      </c>
      <c r="I18" s="23">
        <f t="shared" si="16"/>
        <v>412</v>
      </c>
      <c r="J18" s="23">
        <f t="shared" si="16"/>
        <v>444</v>
      </c>
      <c r="K18" s="23">
        <f t="shared" si="16"/>
        <v>444</v>
      </c>
      <c r="L18" s="23">
        <f t="shared" si="16"/>
        <v>475</v>
      </c>
      <c r="M18" s="23">
        <f t="shared" si="16"/>
        <v>485</v>
      </c>
      <c r="N18" s="23">
        <f t="shared" si="16"/>
        <v>499</v>
      </c>
      <c r="O18" s="23">
        <f t="shared" si="16"/>
        <v>508</v>
      </c>
      <c r="P18" s="23">
        <f t="shared" si="16"/>
        <v>495</v>
      </c>
      <c r="Q18" s="23">
        <f t="shared" si="16"/>
        <v>491</v>
      </c>
      <c r="R18" s="23">
        <v>419</v>
      </c>
      <c r="S18" s="23">
        <v>378</v>
      </c>
      <c r="T18" s="23">
        <v>324</v>
      </c>
      <c r="U18" s="23">
        <v>284</v>
      </c>
      <c r="V18" s="23">
        <v>206</v>
      </c>
      <c r="W18" s="23">
        <v>201</v>
      </c>
      <c r="X18" s="23">
        <v>212</v>
      </c>
      <c r="Y18" s="23">
        <v>218</v>
      </c>
      <c r="Z18" s="23">
        <f t="shared" ref="Z18:AG18" si="17">Z16</f>
        <v>214</v>
      </c>
      <c r="AA18" s="23">
        <f t="shared" si="17"/>
        <v>238</v>
      </c>
      <c r="AB18" s="23">
        <f t="shared" si="17"/>
        <v>248</v>
      </c>
      <c r="AC18" s="23">
        <f t="shared" si="17"/>
        <v>271</v>
      </c>
      <c r="AD18" s="23">
        <f t="shared" si="17"/>
        <v>302</v>
      </c>
      <c r="AE18" s="23">
        <f t="shared" si="17"/>
        <v>274</v>
      </c>
      <c r="AF18" s="23">
        <f t="shared" si="17"/>
        <v>230</v>
      </c>
      <c r="AG18" s="23">
        <f t="shared" si="17"/>
        <v>209</v>
      </c>
      <c r="AH18" s="23">
        <f>AH16+AH17</f>
        <v>211</v>
      </c>
      <c r="AI18" s="23">
        <v>242</v>
      </c>
      <c r="AJ18" s="23">
        <v>261</v>
      </c>
    </row>
    <row r="19" spans="1:37" s="29" customFormat="1" ht="18.75" customHeight="1" x14ac:dyDescent="0.25">
      <c r="A19" s="25"/>
      <c r="B19" s="26" t="s">
        <v>7</v>
      </c>
      <c r="C19" s="27">
        <f t="shared" ref="C19:K19" si="18">(C16/C18)*100</f>
        <v>100</v>
      </c>
      <c r="D19" s="27">
        <f t="shared" si="18"/>
        <v>100</v>
      </c>
      <c r="E19" s="27">
        <f t="shared" si="18"/>
        <v>100</v>
      </c>
      <c r="F19" s="27">
        <f t="shared" si="18"/>
        <v>100</v>
      </c>
      <c r="G19" s="28">
        <f t="shared" si="18"/>
        <v>100</v>
      </c>
      <c r="H19" s="28">
        <f t="shared" si="18"/>
        <v>100</v>
      </c>
      <c r="I19" s="28">
        <f t="shared" si="18"/>
        <v>100</v>
      </c>
      <c r="J19" s="28">
        <f t="shared" si="18"/>
        <v>100</v>
      </c>
      <c r="K19" s="28">
        <f t="shared" si="18"/>
        <v>100</v>
      </c>
      <c r="L19" s="28">
        <f>(L16/L18)*100</f>
        <v>100</v>
      </c>
      <c r="M19" s="28">
        <f>(M16/M18)*100</f>
        <v>100</v>
      </c>
      <c r="N19" s="28">
        <f>(N16/N18)*100</f>
        <v>100</v>
      </c>
      <c r="O19" s="28">
        <v>100</v>
      </c>
      <c r="P19" s="28">
        <v>100</v>
      </c>
      <c r="Q19" s="28">
        <f>Q16/Q18*100</f>
        <v>95.926680244399193</v>
      </c>
      <c r="R19" s="28">
        <v>100</v>
      </c>
      <c r="S19" s="28">
        <v>100</v>
      </c>
      <c r="T19" s="28">
        <v>97.839506172839506</v>
      </c>
      <c r="U19" s="28">
        <v>98.591549295774655</v>
      </c>
      <c r="V19" s="28">
        <v>100</v>
      </c>
      <c r="W19" s="28">
        <v>100</v>
      </c>
      <c r="X19" s="28">
        <v>100</v>
      </c>
      <c r="Y19" s="28">
        <v>100</v>
      </c>
      <c r="Z19" s="28">
        <f t="shared" ref="Z19:AH19" si="19">Z16/Z18*100</f>
        <v>100</v>
      </c>
      <c r="AA19" s="28">
        <f t="shared" si="19"/>
        <v>100</v>
      </c>
      <c r="AB19" s="28">
        <f t="shared" si="19"/>
        <v>100</v>
      </c>
      <c r="AC19" s="28">
        <f t="shared" si="19"/>
        <v>100</v>
      </c>
      <c r="AD19" s="28">
        <f t="shared" si="19"/>
        <v>100</v>
      </c>
      <c r="AE19" s="28">
        <f t="shared" si="19"/>
        <v>100</v>
      </c>
      <c r="AF19" s="28">
        <f t="shared" si="19"/>
        <v>100</v>
      </c>
      <c r="AG19" s="28">
        <f t="shared" si="19"/>
        <v>100</v>
      </c>
      <c r="AH19" s="28">
        <f t="shared" si="19"/>
        <v>95.260663507109001</v>
      </c>
      <c r="AI19" s="28">
        <v>95.041322314049594</v>
      </c>
      <c r="AJ19" s="28">
        <v>100</v>
      </c>
    </row>
    <row r="20" spans="1:37" ht="15.75" x14ac:dyDescent="0.25">
      <c r="A20" s="37" t="s">
        <v>11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40"/>
      <c r="T20" s="39"/>
      <c r="U20" s="39"/>
      <c r="V20" s="39"/>
      <c r="W20" s="40"/>
      <c r="X20" s="39"/>
      <c r="Y20" s="39"/>
      <c r="Z20" s="39"/>
      <c r="AA20" s="40"/>
      <c r="AB20" s="39"/>
      <c r="AC20" s="39"/>
      <c r="AD20" s="39"/>
      <c r="AE20" s="40"/>
      <c r="AF20" s="39"/>
      <c r="AG20" s="39"/>
      <c r="AH20" s="39"/>
      <c r="AI20" s="39"/>
      <c r="AJ20" s="40"/>
    </row>
    <row r="21" spans="1:37" ht="18.75" customHeight="1" x14ac:dyDescent="0.25">
      <c r="A21" s="14"/>
      <c r="B21" s="15" t="s">
        <v>4</v>
      </c>
      <c r="C21" s="16">
        <f t="shared" ref="C21:N21" si="20">C11+C6+C16</f>
        <v>23601</v>
      </c>
      <c r="D21" s="16">
        <f t="shared" si="20"/>
        <v>23753</v>
      </c>
      <c r="E21" s="16">
        <f t="shared" si="20"/>
        <v>23996</v>
      </c>
      <c r="F21" s="16">
        <f t="shared" si="20"/>
        <v>24116</v>
      </c>
      <c r="G21" s="17">
        <f t="shared" si="20"/>
        <v>24721</v>
      </c>
      <c r="H21" s="17">
        <f t="shared" si="20"/>
        <v>25296</v>
      </c>
      <c r="I21" s="17">
        <f t="shared" si="20"/>
        <v>25532</v>
      </c>
      <c r="J21" s="17">
        <f t="shared" si="20"/>
        <v>26060</v>
      </c>
      <c r="K21" s="17">
        <f t="shared" si="20"/>
        <v>26093</v>
      </c>
      <c r="L21" s="17">
        <f t="shared" si="20"/>
        <v>26126</v>
      </c>
      <c r="M21" s="17">
        <f t="shared" si="20"/>
        <v>26401</v>
      </c>
      <c r="N21" s="17">
        <f t="shared" si="20"/>
        <v>26603</v>
      </c>
      <c r="O21" s="17">
        <f t="shared" ref="O21:X21" si="21">O6+O11+O16</f>
        <v>26894</v>
      </c>
      <c r="P21" s="17">
        <f t="shared" si="21"/>
        <v>27068</v>
      </c>
      <c r="Q21" s="17">
        <f t="shared" si="21"/>
        <v>27259</v>
      </c>
      <c r="R21" s="17">
        <f t="shared" si="21"/>
        <v>27474</v>
      </c>
      <c r="S21" s="17">
        <f t="shared" si="21"/>
        <v>27207</v>
      </c>
      <c r="T21" s="17">
        <f t="shared" si="21"/>
        <v>27225</v>
      </c>
      <c r="U21" s="17">
        <f t="shared" si="21"/>
        <v>27235</v>
      </c>
      <c r="V21" s="17">
        <f t="shared" si="21"/>
        <v>27034</v>
      </c>
      <c r="W21" s="17">
        <f t="shared" si="21"/>
        <v>27196</v>
      </c>
      <c r="X21" s="17">
        <f t="shared" si="21"/>
        <v>26841</v>
      </c>
      <c r="Y21" s="17">
        <v>26299</v>
      </c>
      <c r="Z21" s="17">
        <f>Z6+Z11+Z16</f>
        <v>26438</v>
      </c>
      <c r="AA21" s="17">
        <f>AA16+AA11+AA6</f>
        <v>26518</v>
      </c>
      <c r="AB21" s="17">
        <f>AB16+AB11+AB6</f>
        <v>26825</v>
      </c>
      <c r="AC21" s="17">
        <v>27043</v>
      </c>
      <c r="AD21" s="17">
        <v>27045</v>
      </c>
      <c r="AE21" s="17">
        <f>+AE16+AE11+AE6</f>
        <v>26877</v>
      </c>
      <c r="AF21" s="17">
        <f>+AF16+AF11+AF6</f>
        <v>26803</v>
      </c>
      <c r="AG21" s="17">
        <f>+AG16+AG11+AG6</f>
        <v>26357</v>
      </c>
      <c r="AH21" s="17">
        <f>+AH16+AH11+AH6</f>
        <v>26434</v>
      </c>
      <c r="AI21" s="17">
        <v>25772</v>
      </c>
      <c r="AJ21" s="17">
        <v>25560</v>
      </c>
    </row>
    <row r="22" spans="1:37" ht="18.75" customHeight="1" x14ac:dyDescent="0.25">
      <c r="A22" s="14"/>
      <c r="B22" s="15" t="s">
        <v>5</v>
      </c>
      <c r="C22" s="16">
        <f t="shared" ref="C22:N22" si="22">C12+C7</f>
        <v>10641</v>
      </c>
      <c r="D22" s="16">
        <f t="shared" si="22"/>
        <v>10534</v>
      </c>
      <c r="E22" s="16">
        <f t="shared" si="22"/>
        <v>10605</v>
      </c>
      <c r="F22" s="16">
        <f t="shared" si="22"/>
        <v>10830</v>
      </c>
      <c r="G22" s="17">
        <f t="shared" si="22"/>
        <v>10783</v>
      </c>
      <c r="H22" s="17">
        <f t="shared" si="22"/>
        <v>10618</v>
      </c>
      <c r="I22" s="17">
        <f t="shared" si="22"/>
        <v>10607</v>
      </c>
      <c r="J22" s="17">
        <f t="shared" si="22"/>
        <v>10499</v>
      </c>
      <c r="K22" s="17">
        <f t="shared" si="22"/>
        <v>10537</v>
      </c>
      <c r="L22" s="17">
        <f t="shared" si="22"/>
        <v>10541</v>
      </c>
      <c r="M22" s="17">
        <f t="shared" si="22"/>
        <v>10455</v>
      </c>
      <c r="N22" s="17">
        <f t="shared" si="22"/>
        <v>10477</v>
      </c>
      <c r="O22" s="17">
        <f>O7+O12</f>
        <v>10162</v>
      </c>
      <c r="P22" s="17">
        <f>P7+P12</f>
        <v>9989</v>
      </c>
      <c r="Q22" s="17">
        <f>Q7+Q12+Q17</f>
        <v>9790</v>
      </c>
      <c r="R22" s="17">
        <f>R7+R12</f>
        <v>9709</v>
      </c>
      <c r="S22" s="17">
        <f>S12+S7</f>
        <v>9639</v>
      </c>
      <c r="T22" s="17">
        <f>T17+T12+T7</f>
        <v>9696</v>
      </c>
      <c r="U22" s="17">
        <f>U17+U12+U7</f>
        <v>9455</v>
      </c>
      <c r="V22" s="17">
        <f>V12+V7</f>
        <v>9240</v>
      </c>
      <c r="W22" s="17">
        <f>W12+W7</f>
        <v>9133</v>
      </c>
      <c r="X22" s="17">
        <f>X12+X7</f>
        <v>8903</v>
      </c>
      <c r="Y22" s="17">
        <v>8693</v>
      </c>
      <c r="Z22" s="17">
        <f t="shared" ref="Z22:AG22" si="23">Z12+Z7</f>
        <v>8364</v>
      </c>
      <c r="AA22" s="17">
        <f t="shared" si="23"/>
        <v>8093</v>
      </c>
      <c r="AB22" s="17">
        <f t="shared" si="23"/>
        <v>7923</v>
      </c>
      <c r="AC22" s="17">
        <f t="shared" si="23"/>
        <v>7677</v>
      </c>
      <c r="AD22" s="17">
        <f t="shared" si="23"/>
        <v>7697</v>
      </c>
      <c r="AE22" s="17">
        <f t="shared" si="23"/>
        <v>7517</v>
      </c>
      <c r="AF22" s="17">
        <f t="shared" si="23"/>
        <v>7485</v>
      </c>
      <c r="AG22" s="17">
        <f t="shared" si="23"/>
        <v>7429</v>
      </c>
      <c r="AH22" s="17">
        <f>AH12+AH7+AH17</f>
        <v>7315</v>
      </c>
      <c r="AI22" s="17">
        <v>7102</v>
      </c>
      <c r="AJ22" s="17">
        <v>7030</v>
      </c>
      <c r="AK22" s="41"/>
    </row>
    <row r="23" spans="1:37" ht="18.75" customHeight="1" x14ac:dyDescent="0.25">
      <c r="A23" s="42"/>
      <c r="B23" s="43" t="s">
        <v>6</v>
      </c>
      <c r="C23" s="44">
        <f t="shared" ref="C23:G23" si="24">SUM(C21:C22)</f>
        <v>34242</v>
      </c>
      <c r="D23" s="44">
        <f t="shared" ref="D23:F23" si="25">SUM(D21:D22)</f>
        <v>34287</v>
      </c>
      <c r="E23" s="44">
        <f t="shared" si="25"/>
        <v>34601</v>
      </c>
      <c r="F23" s="44">
        <f t="shared" si="25"/>
        <v>34946</v>
      </c>
      <c r="G23" s="45">
        <f t="shared" si="24"/>
        <v>35504</v>
      </c>
      <c r="H23" s="45">
        <f t="shared" ref="H23:X23" si="26">SUM(H21:H22)</f>
        <v>35914</v>
      </c>
      <c r="I23" s="45">
        <f t="shared" si="26"/>
        <v>36139</v>
      </c>
      <c r="J23" s="45">
        <f t="shared" si="26"/>
        <v>36559</v>
      </c>
      <c r="K23" s="45">
        <f t="shared" si="26"/>
        <v>36630</v>
      </c>
      <c r="L23" s="45">
        <f t="shared" si="26"/>
        <v>36667</v>
      </c>
      <c r="M23" s="45">
        <f t="shared" si="26"/>
        <v>36856</v>
      </c>
      <c r="N23" s="45">
        <f t="shared" si="26"/>
        <v>37080</v>
      </c>
      <c r="O23" s="45">
        <f t="shared" si="26"/>
        <v>37056</v>
      </c>
      <c r="P23" s="45">
        <f t="shared" si="26"/>
        <v>37057</v>
      </c>
      <c r="Q23" s="45">
        <f t="shared" si="26"/>
        <v>37049</v>
      </c>
      <c r="R23" s="45">
        <f t="shared" si="26"/>
        <v>37183</v>
      </c>
      <c r="S23" s="45">
        <f t="shared" si="26"/>
        <v>36846</v>
      </c>
      <c r="T23" s="45">
        <f t="shared" si="26"/>
        <v>36921</v>
      </c>
      <c r="U23" s="45">
        <f t="shared" si="26"/>
        <v>36690</v>
      </c>
      <c r="V23" s="45">
        <f t="shared" si="26"/>
        <v>36274</v>
      </c>
      <c r="W23" s="45">
        <f t="shared" si="26"/>
        <v>36329</v>
      </c>
      <c r="X23" s="45">
        <f t="shared" si="26"/>
        <v>35744</v>
      </c>
      <c r="Y23" s="45">
        <v>34992</v>
      </c>
      <c r="Z23" s="45">
        <f t="shared" ref="Z23:AH23" si="27">SUM(Z21:Z22)</f>
        <v>34802</v>
      </c>
      <c r="AA23" s="45">
        <f t="shared" si="27"/>
        <v>34611</v>
      </c>
      <c r="AB23" s="45">
        <f t="shared" si="27"/>
        <v>34748</v>
      </c>
      <c r="AC23" s="45">
        <f t="shared" si="27"/>
        <v>34720</v>
      </c>
      <c r="AD23" s="45">
        <f t="shared" si="27"/>
        <v>34742</v>
      </c>
      <c r="AE23" s="45">
        <f t="shared" si="27"/>
        <v>34394</v>
      </c>
      <c r="AF23" s="45">
        <f t="shared" si="27"/>
        <v>34288</v>
      </c>
      <c r="AG23" s="45">
        <f t="shared" si="27"/>
        <v>33786</v>
      </c>
      <c r="AH23" s="45">
        <f t="shared" si="27"/>
        <v>33749</v>
      </c>
      <c r="AI23" s="45">
        <v>32874</v>
      </c>
      <c r="AJ23" s="45">
        <v>32590</v>
      </c>
      <c r="AK23" s="41"/>
    </row>
    <row r="24" spans="1:37" s="29" customFormat="1" ht="18.75" customHeight="1" x14ac:dyDescent="0.25">
      <c r="A24" s="46"/>
      <c r="B24" s="47" t="s">
        <v>7</v>
      </c>
      <c r="C24" s="28">
        <f t="shared" ref="C24:K24" si="28">(C21/C23)*100</f>
        <v>68.924128263536005</v>
      </c>
      <c r="D24" s="28">
        <f t="shared" si="28"/>
        <v>69.276985446379086</v>
      </c>
      <c r="E24" s="28">
        <f t="shared" si="28"/>
        <v>69.350596803560592</v>
      </c>
      <c r="F24" s="28">
        <f t="shared" si="28"/>
        <v>69.009328678532583</v>
      </c>
      <c r="G24" s="28">
        <f t="shared" si="28"/>
        <v>69.628774222622809</v>
      </c>
      <c r="H24" s="28">
        <f t="shared" si="28"/>
        <v>70.434927883276714</v>
      </c>
      <c r="I24" s="28">
        <f t="shared" si="28"/>
        <v>70.649436896427687</v>
      </c>
      <c r="J24" s="28">
        <f t="shared" si="28"/>
        <v>71.282037254848333</v>
      </c>
      <c r="K24" s="28">
        <f t="shared" si="28"/>
        <v>71.233961233961224</v>
      </c>
      <c r="L24" s="28">
        <f>(L21/L23)*100</f>
        <v>71.252079526549764</v>
      </c>
      <c r="M24" s="28">
        <f>(M21/M23)*100</f>
        <v>71.632841328413292</v>
      </c>
      <c r="N24" s="28">
        <f>(N21/N23)*100</f>
        <v>71.744875943905072</v>
      </c>
      <c r="O24" s="28">
        <f t="shared" ref="O24:X24" si="29">O21/O23*100</f>
        <v>72.57664075993091</v>
      </c>
      <c r="P24" s="28">
        <f t="shared" si="29"/>
        <v>73.044229160482502</v>
      </c>
      <c r="Q24" s="28">
        <f t="shared" si="29"/>
        <v>73.575535102162007</v>
      </c>
      <c r="R24" s="28">
        <f t="shared" si="29"/>
        <v>73.888605007664793</v>
      </c>
      <c r="S24" s="28">
        <f t="shared" si="29"/>
        <v>73.83976551050317</v>
      </c>
      <c r="T24" s="28">
        <f t="shared" si="29"/>
        <v>73.738522791907045</v>
      </c>
      <c r="U24" s="28">
        <f t="shared" si="29"/>
        <v>74.23003543199782</v>
      </c>
      <c r="V24" s="28">
        <f t="shared" si="29"/>
        <v>74.527209571593971</v>
      </c>
      <c r="W24" s="28">
        <f t="shared" si="29"/>
        <v>74.860304439979075</v>
      </c>
      <c r="X24" s="28">
        <f t="shared" si="29"/>
        <v>75.09232318710832</v>
      </c>
      <c r="Y24" s="28">
        <v>75.157178783721989</v>
      </c>
      <c r="Z24" s="28">
        <f t="shared" ref="Z24:AH24" si="30">Z21/Z23*100</f>
        <v>75.966898454111828</v>
      </c>
      <c r="AA24" s="28">
        <f t="shared" si="30"/>
        <v>76.617260408540631</v>
      </c>
      <c r="AB24" s="28">
        <f t="shared" si="30"/>
        <v>77.198687694255781</v>
      </c>
      <c r="AC24" s="28">
        <f t="shared" si="30"/>
        <v>77.888824884792626</v>
      </c>
      <c r="AD24" s="28">
        <f t="shared" si="30"/>
        <v>77.845259340279782</v>
      </c>
      <c r="AE24" s="28">
        <f t="shared" si="30"/>
        <v>78.144443798336908</v>
      </c>
      <c r="AF24" s="28">
        <f t="shared" si="30"/>
        <v>78.170205319645362</v>
      </c>
      <c r="AG24" s="28">
        <f t="shared" si="30"/>
        <v>78.011602438880018</v>
      </c>
      <c r="AH24" s="28">
        <f t="shared" si="30"/>
        <v>78.325283712109979</v>
      </c>
      <c r="AI24" s="28">
        <v>78.396301028168153</v>
      </c>
      <c r="AJ24" s="28">
        <v>78.428965940472537</v>
      </c>
    </row>
    <row r="25" spans="1:37" ht="15" x14ac:dyDescent="0.25">
      <c r="A25" s="48" t="s">
        <v>12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50"/>
      <c r="M25" s="50"/>
      <c r="N25" s="50"/>
    </row>
    <row r="26" spans="1:37" ht="15" x14ac:dyDescent="0.25">
      <c r="A26" s="52" t="s">
        <v>13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50"/>
      <c r="M26" s="50"/>
      <c r="N26" s="50"/>
    </row>
    <row r="27" spans="1:37" s="2" customFormat="1" ht="18.75" hidden="1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1:37" ht="26.25" hidden="1" customHeight="1" x14ac:dyDescent="0.25">
      <c r="A28" s="76" t="s">
        <v>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8"/>
    </row>
    <row r="29" spans="1:37" s="9" customFormat="1" ht="18.75" hidden="1" customHeight="1" x14ac:dyDescent="0.25">
      <c r="A29" s="6"/>
      <c r="B29" s="7"/>
      <c r="C29" s="8">
        <v>2007</v>
      </c>
      <c r="D29" s="8">
        <v>2008</v>
      </c>
      <c r="E29" s="8">
        <v>2009</v>
      </c>
      <c r="F29" s="8">
        <v>2010</v>
      </c>
      <c r="G29" s="8" t="s">
        <v>2</v>
      </c>
      <c r="H29" s="8">
        <v>2012</v>
      </c>
      <c r="I29" s="8">
        <v>2013</v>
      </c>
      <c r="J29" s="8">
        <v>2014</v>
      </c>
      <c r="K29" s="8">
        <v>2015</v>
      </c>
      <c r="L29" s="8">
        <v>2016</v>
      </c>
      <c r="M29" s="8">
        <v>2017</v>
      </c>
      <c r="N29" s="8">
        <v>2018</v>
      </c>
      <c r="O29" s="8">
        <v>2019</v>
      </c>
      <c r="P29" s="8">
        <v>2020</v>
      </c>
      <c r="Q29" s="8">
        <v>2021</v>
      </c>
      <c r="R29" s="8">
        <v>2022</v>
      </c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</row>
    <row r="30" spans="1:37" ht="15.75" hidden="1" x14ac:dyDescent="0.25">
      <c r="A30" s="10" t="s">
        <v>3</v>
      </c>
      <c r="B30" s="11"/>
      <c r="C30" s="54"/>
      <c r="D30" s="55"/>
      <c r="E30" s="55"/>
      <c r="F30" s="55"/>
      <c r="G30" s="55"/>
      <c r="H30" s="55"/>
      <c r="I30" s="55"/>
      <c r="J30" s="55"/>
      <c r="K30" s="55"/>
      <c r="L30" s="55"/>
      <c r="M30" s="11"/>
      <c r="N30" s="11"/>
      <c r="O30" s="11"/>
      <c r="P30" s="11"/>
      <c r="Q30" s="11"/>
      <c r="R30" s="11"/>
    </row>
    <row r="31" spans="1:37" ht="18.75" hidden="1" customHeight="1" x14ac:dyDescent="0.25">
      <c r="A31" s="14"/>
      <c r="B31" s="15" t="s">
        <v>4</v>
      </c>
      <c r="C31" s="17">
        <v>9356</v>
      </c>
      <c r="D31" s="17">
        <v>9186</v>
      </c>
      <c r="E31" s="17">
        <v>9170</v>
      </c>
      <c r="F31" s="17">
        <v>9440</v>
      </c>
      <c r="G31" s="17">
        <v>9446</v>
      </c>
      <c r="H31" s="17">
        <v>9393</v>
      </c>
      <c r="I31" s="17">
        <v>9515</v>
      </c>
      <c r="J31" s="17">
        <v>9628</v>
      </c>
      <c r="K31" s="17">
        <f>'[1]page 3'!$K$12</f>
        <v>9788</v>
      </c>
      <c r="L31" s="17">
        <v>9980</v>
      </c>
      <c r="M31" s="17">
        <v>9998</v>
      </c>
      <c r="N31" s="17">
        <f>7558+2302</f>
        <v>9860</v>
      </c>
      <c r="O31" s="17">
        <v>9806</v>
      </c>
      <c r="P31" s="17">
        <v>9486</v>
      </c>
      <c r="Q31" s="17">
        <v>9457</v>
      </c>
      <c r="R31" s="17">
        <v>9032</v>
      </c>
    </row>
    <row r="32" spans="1:37" ht="18.75" hidden="1" customHeight="1" x14ac:dyDescent="0.25">
      <c r="A32" s="18"/>
      <c r="B32" s="19" t="s">
        <v>5</v>
      </c>
      <c r="C32" s="17">
        <v>3485</v>
      </c>
      <c r="D32" s="17">
        <v>3372</v>
      </c>
      <c r="E32" s="17">
        <v>3340</v>
      </c>
      <c r="F32" s="17">
        <v>3327</v>
      </c>
      <c r="G32" s="17">
        <f>3435-183</f>
        <v>3252</v>
      </c>
      <c r="H32" s="17">
        <v>3155</v>
      </c>
      <c r="I32" s="17">
        <v>3016</v>
      </c>
      <c r="J32" s="17">
        <v>2927</v>
      </c>
      <c r="K32" s="17">
        <f>'[2]page 2'!$L$10</f>
        <v>2879</v>
      </c>
      <c r="L32" s="17">
        <v>2754</v>
      </c>
      <c r="M32" s="17">
        <v>2920</v>
      </c>
      <c r="N32" s="17">
        <v>2902</v>
      </c>
      <c r="O32" s="17">
        <v>2856</v>
      </c>
      <c r="P32" s="17">
        <v>2718</v>
      </c>
      <c r="Q32" s="17">
        <v>2649</v>
      </c>
      <c r="R32" s="17">
        <v>2590</v>
      </c>
    </row>
    <row r="33" spans="1:36" s="24" customFormat="1" ht="18.75" hidden="1" customHeight="1" x14ac:dyDescent="0.25">
      <c r="A33" s="20"/>
      <c r="B33" s="21" t="s">
        <v>6</v>
      </c>
      <c r="C33" s="23">
        <f>SUM(C31:C32)</f>
        <v>12841</v>
      </c>
      <c r="D33" s="23">
        <f>SUM(D31:D32)</f>
        <v>12558</v>
      </c>
      <c r="E33" s="23">
        <f>SUM(E31:E32)</f>
        <v>12510</v>
      </c>
      <c r="F33" s="23">
        <f>SUM(F31:F32)</f>
        <v>12767</v>
      </c>
      <c r="G33" s="23">
        <f>SUM(G31:G32)</f>
        <v>12698</v>
      </c>
      <c r="H33" s="23">
        <v>12548</v>
      </c>
      <c r="I33" s="23">
        <f t="shared" ref="I33:R33" si="31">SUM(I31:I32)</f>
        <v>12531</v>
      </c>
      <c r="J33" s="23">
        <f t="shared" si="31"/>
        <v>12555</v>
      </c>
      <c r="K33" s="23">
        <f t="shared" si="31"/>
        <v>12667</v>
      </c>
      <c r="L33" s="23">
        <f t="shared" si="31"/>
        <v>12734</v>
      </c>
      <c r="M33" s="23">
        <f t="shared" si="31"/>
        <v>12918</v>
      </c>
      <c r="N33" s="23">
        <f t="shared" si="31"/>
        <v>12762</v>
      </c>
      <c r="O33" s="23">
        <f t="shared" si="31"/>
        <v>12662</v>
      </c>
      <c r="P33" s="23">
        <f t="shared" si="31"/>
        <v>12204</v>
      </c>
      <c r="Q33" s="23">
        <f t="shared" si="31"/>
        <v>12106</v>
      </c>
      <c r="R33" s="23">
        <f t="shared" si="31"/>
        <v>11622</v>
      </c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</row>
    <row r="34" spans="1:36" s="29" customFormat="1" ht="18.75" hidden="1" customHeight="1" x14ac:dyDescent="0.25">
      <c r="A34" s="25"/>
      <c r="B34" s="26" t="s">
        <v>7</v>
      </c>
      <c r="C34" s="28">
        <f>C31/C33*100</f>
        <v>72.860369130130053</v>
      </c>
      <c r="D34" s="28">
        <f>D31/D33*100</f>
        <v>73.148590539894883</v>
      </c>
      <c r="E34" s="28">
        <f>E31/E33*100</f>
        <v>73.301358912869702</v>
      </c>
      <c r="F34" s="28">
        <f>F31/F33*100</f>
        <v>73.940628182031801</v>
      </c>
      <c r="G34" s="28">
        <f>G31/G33*100</f>
        <v>74.389667664199095</v>
      </c>
      <c r="H34" s="28">
        <v>74.856550844756129</v>
      </c>
      <c r="I34" s="28">
        <f t="shared" ref="I34:R34" si="32">I31/I33*100</f>
        <v>75.93168941026255</v>
      </c>
      <c r="J34" s="28">
        <f t="shared" si="32"/>
        <v>76.686579052170444</v>
      </c>
      <c r="K34" s="28">
        <f t="shared" si="32"/>
        <v>77.271650746032989</v>
      </c>
      <c r="L34" s="28">
        <f t="shared" si="32"/>
        <v>78.372860059682736</v>
      </c>
      <c r="M34" s="28">
        <f t="shared" si="32"/>
        <v>77.39588171543582</v>
      </c>
      <c r="N34" s="28">
        <f t="shared" si="32"/>
        <v>77.26061745807867</v>
      </c>
      <c r="O34" s="28">
        <f t="shared" si="32"/>
        <v>77.444321592165537</v>
      </c>
      <c r="P34" s="28">
        <f t="shared" si="32"/>
        <v>77.728613569321539</v>
      </c>
      <c r="Q34" s="28">
        <f t="shared" si="32"/>
        <v>78.118288452007263</v>
      </c>
      <c r="R34" s="28">
        <f t="shared" si="32"/>
        <v>77.714679056960932</v>
      </c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</row>
    <row r="35" spans="1:36" ht="15.75" hidden="1" x14ac:dyDescent="0.25">
      <c r="A35" s="10" t="s">
        <v>8</v>
      </c>
      <c r="B35" s="11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9"/>
      <c r="N35" s="59"/>
      <c r="O35" s="59"/>
      <c r="P35" s="59"/>
      <c r="Q35" s="59"/>
      <c r="R35" s="59"/>
    </row>
    <row r="36" spans="1:36" ht="18.75" hidden="1" customHeight="1" x14ac:dyDescent="0.25">
      <c r="A36" s="14"/>
      <c r="B36" s="15" t="s">
        <v>4</v>
      </c>
      <c r="C36" s="17">
        <v>17552</v>
      </c>
      <c r="D36" s="17">
        <v>17769</v>
      </c>
      <c r="E36" s="17">
        <v>17658</v>
      </c>
      <c r="F36" s="17">
        <v>17555</v>
      </c>
      <c r="G36" s="17">
        <v>17183</v>
      </c>
      <c r="H36" s="17">
        <v>16688</v>
      </c>
      <c r="I36" s="17">
        <v>16709</v>
      </c>
      <c r="J36" s="17">
        <v>16652</v>
      </c>
      <c r="K36" s="17">
        <f>'[1]page 3'!$K$18</f>
        <v>16789</v>
      </c>
      <c r="L36" s="17">
        <v>16792</v>
      </c>
      <c r="M36" s="17">
        <v>16745</v>
      </c>
      <c r="N36" s="17">
        <f>12700+2365+1678</f>
        <v>16743</v>
      </c>
      <c r="O36" s="17">
        <v>16767</v>
      </c>
      <c r="P36" s="17">
        <v>16662</v>
      </c>
      <c r="Q36" s="17">
        <v>16776</v>
      </c>
      <c r="R36" s="17">
        <v>16510</v>
      </c>
    </row>
    <row r="37" spans="1:36" ht="18.75" hidden="1" customHeight="1" x14ac:dyDescent="0.25">
      <c r="A37" s="18"/>
      <c r="B37" s="19" t="s">
        <v>5</v>
      </c>
      <c r="C37" s="17">
        <v>6204</v>
      </c>
      <c r="D37" s="17">
        <v>6079</v>
      </c>
      <c r="E37" s="17">
        <v>5900</v>
      </c>
      <c r="F37" s="17">
        <v>5806</v>
      </c>
      <c r="G37" s="17">
        <f>5772-121</f>
        <v>5651</v>
      </c>
      <c r="H37" s="17">
        <v>5538</v>
      </c>
      <c r="I37" s="17">
        <v>5348</v>
      </c>
      <c r="J37" s="17">
        <v>5166</v>
      </c>
      <c r="K37" s="17">
        <f>'[2]page 2'!$L$17</f>
        <v>5044</v>
      </c>
      <c r="L37" s="17">
        <v>4923</v>
      </c>
      <c r="M37" s="17">
        <v>4777</v>
      </c>
      <c r="N37" s="17">
        <v>4615</v>
      </c>
      <c r="O37" s="17">
        <v>4629</v>
      </c>
      <c r="P37" s="17">
        <v>4711</v>
      </c>
      <c r="Q37" s="17">
        <v>4656</v>
      </c>
      <c r="R37" s="17">
        <v>4500</v>
      </c>
    </row>
    <row r="38" spans="1:36" ht="18.75" hidden="1" customHeight="1" x14ac:dyDescent="0.25">
      <c r="A38" s="32"/>
      <c r="B38" s="33" t="s">
        <v>6</v>
      </c>
      <c r="C38" s="23">
        <f>SUM(C36:C37)</f>
        <v>23756</v>
      </c>
      <c r="D38" s="23">
        <f>SUM(D36:D37)</f>
        <v>23848</v>
      </c>
      <c r="E38" s="23">
        <f>SUM(E36:E37)</f>
        <v>23558</v>
      </c>
      <c r="F38" s="23">
        <f>SUM(F36:F37)</f>
        <v>23361</v>
      </c>
      <c r="G38" s="23">
        <f>SUM(G36:G37)</f>
        <v>22834</v>
      </c>
      <c r="H38" s="23">
        <v>22226</v>
      </c>
      <c r="I38" s="23">
        <f t="shared" ref="I38:R38" si="33">SUM(I36:I37)</f>
        <v>22057</v>
      </c>
      <c r="J38" s="23">
        <f t="shared" si="33"/>
        <v>21818</v>
      </c>
      <c r="K38" s="23">
        <f t="shared" si="33"/>
        <v>21833</v>
      </c>
      <c r="L38" s="23">
        <f t="shared" si="33"/>
        <v>21715</v>
      </c>
      <c r="M38" s="23">
        <f t="shared" si="33"/>
        <v>21522</v>
      </c>
      <c r="N38" s="23">
        <f t="shared" si="33"/>
        <v>21358</v>
      </c>
      <c r="O38" s="23">
        <f t="shared" si="33"/>
        <v>21396</v>
      </c>
      <c r="P38" s="23">
        <f t="shared" si="33"/>
        <v>21373</v>
      </c>
      <c r="Q38" s="23">
        <f t="shared" si="33"/>
        <v>21432</v>
      </c>
      <c r="R38" s="23">
        <f t="shared" si="33"/>
        <v>21010</v>
      </c>
    </row>
    <row r="39" spans="1:36" s="29" customFormat="1" ht="18.75" hidden="1" customHeight="1" x14ac:dyDescent="0.25">
      <c r="A39" s="25"/>
      <c r="B39" s="26" t="s">
        <v>7</v>
      </c>
      <c r="C39" s="28">
        <f>C36/C38*100</f>
        <v>73.884492338777576</v>
      </c>
      <c r="D39" s="28">
        <f>D36/D38*100</f>
        <v>74.509392821200933</v>
      </c>
      <c r="E39" s="28">
        <f>E36/E38*100</f>
        <v>74.955429153578407</v>
      </c>
      <c r="F39" s="28">
        <f>F36/F38*100</f>
        <v>75.146611874491668</v>
      </c>
      <c r="G39" s="28">
        <f>G36/G38*100</f>
        <v>75.251817465183507</v>
      </c>
      <c r="H39" s="28">
        <v>75.08323584990552</v>
      </c>
      <c r="I39" s="28">
        <f t="shared" ref="I39:R39" si="34">I36/I38*100</f>
        <v>75.753728974928592</v>
      </c>
      <c r="J39" s="28">
        <f t="shared" si="34"/>
        <v>76.322302685855718</v>
      </c>
      <c r="K39" s="28">
        <f t="shared" si="34"/>
        <v>76.897357211560475</v>
      </c>
      <c r="L39" s="28">
        <f t="shared" si="34"/>
        <v>77.329035229104306</v>
      </c>
      <c r="M39" s="28">
        <f t="shared" si="34"/>
        <v>77.804107424960506</v>
      </c>
      <c r="N39" s="28">
        <f t="shared" si="34"/>
        <v>78.392171551643415</v>
      </c>
      <c r="O39" s="28">
        <f t="shared" si="34"/>
        <v>78.365114974761639</v>
      </c>
      <c r="P39" s="28">
        <f t="shared" si="34"/>
        <v>77.95817152482104</v>
      </c>
      <c r="Q39" s="28">
        <f t="shared" si="34"/>
        <v>78.275475923852184</v>
      </c>
      <c r="R39" s="28">
        <f t="shared" si="34"/>
        <v>78.581627796287478</v>
      </c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</row>
    <row r="40" spans="1:36" ht="15.75" hidden="1" x14ac:dyDescent="0.25">
      <c r="A40" s="10" t="s">
        <v>9</v>
      </c>
      <c r="B40" s="11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9"/>
      <c r="N40" s="59"/>
      <c r="O40" s="59"/>
      <c r="P40" s="59"/>
      <c r="Q40" s="59"/>
      <c r="R40" s="59"/>
    </row>
    <row r="41" spans="1:36" ht="18.75" hidden="1" customHeight="1" x14ac:dyDescent="0.25">
      <c r="A41" s="14"/>
      <c r="B41" s="15" t="s">
        <v>4</v>
      </c>
      <c r="C41" s="17">
        <v>317</v>
      </c>
      <c r="D41" s="17">
        <v>280</v>
      </c>
      <c r="E41" s="17">
        <v>206</v>
      </c>
      <c r="F41" s="17">
        <v>201</v>
      </c>
      <c r="G41" s="17">
        <v>212</v>
      </c>
      <c r="H41" s="17">
        <v>218</v>
      </c>
      <c r="I41" s="17">
        <v>214</v>
      </c>
      <c r="J41" s="17">
        <v>238</v>
      </c>
      <c r="K41" s="17">
        <f>'[1]page 3'!$K$24</f>
        <v>248</v>
      </c>
      <c r="L41" s="17">
        <v>271</v>
      </c>
      <c r="M41" s="17">
        <v>302</v>
      </c>
      <c r="N41" s="17">
        <f>236+38</f>
        <v>274</v>
      </c>
      <c r="O41" s="17">
        <v>230</v>
      </c>
      <c r="P41" s="17">
        <v>209</v>
      </c>
      <c r="Q41" s="17">
        <v>201</v>
      </c>
      <c r="R41" s="17">
        <v>230</v>
      </c>
    </row>
    <row r="42" spans="1:36" ht="18.75" hidden="1" customHeight="1" x14ac:dyDescent="0.25">
      <c r="A42" s="18"/>
      <c r="B42" s="19" t="s">
        <v>5</v>
      </c>
      <c r="C42" s="17">
        <v>7</v>
      </c>
      <c r="D42" s="17">
        <v>4</v>
      </c>
      <c r="E42" s="17" t="s">
        <v>10</v>
      </c>
      <c r="F42" s="17" t="s">
        <v>10</v>
      </c>
      <c r="G42" s="17" t="s">
        <v>10</v>
      </c>
      <c r="H42" s="17" t="s">
        <v>10</v>
      </c>
      <c r="I42" s="17" t="s">
        <v>10</v>
      </c>
      <c r="J42" s="60" t="s">
        <v>10</v>
      </c>
      <c r="K42" s="60" t="s">
        <v>10</v>
      </c>
      <c r="L42" s="60" t="s">
        <v>10</v>
      </c>
      <c r="M42" s="60" t="s">
        <v>10</v>
      </c>
      <c r="N42" s="60" t="s">
        <v>10</v>
      </c>
      <c r="O42" s="60" t="s">
        <v>10</v>
      </c>
      <c r="P42" s="60" t="s">
        <v>10</v>
      </c>
      <c r="Q42" s="60">
        <v>10</v>
      </c>
      <c r="R42" s="60">
        <v>12</v>
      </c>
    </row>
    <row r="43" spans="1:36" ht="18.75" hidden="1" customHeight="1" x14ac:dyDescent="0.25">
      <c r="A43" s="36"/>
      <c r="B43" s="21" t="s">
        <v>6</v>
      </c>
      <c r="C43" s="23">
        <v>324</v>
      </c>
      <c r="D43" s="23">
        <v>284</v>
      </c>
      <c r="E43" s="23">
        <v>206</v>
      </c>
      <c r="F43" s="23">
        <v>201</v>
      </c>
      <c r="G43" s="23">
        <v>212</v>
      </c>
      <c r="H43" s="23">
        <v>218</v>
      </c>
      <c r="I43" s="23">
        <f t="shared" ref="I43:P43" si="35">I41</f>
        <v>214</v>
      </c>
      <c r="J43" s="23">
        <f t="shared" si="35"/>
        <v>238</v>
      </c>
      <c r="K43" s="23">
        <f t="shared" si="35"/>
        <v>248</v>
      </c>
      <c r="L43" s="23">
        <f t="shared" si="35"/>
        <v>271</v>
      </c>
      <c r="M43" s="23">
        <f t="shared" si="35"/>
        <v>302</v>
      </c>
      <c r="N43" s="23">
        <f t="shared" si="35"/>
        <v>274</v>
      </c>
      <c r="O43" s="23">
        <f t="shared" si="35"/>
        <v>230</v>
      </c>
      <c r="P43" s="23">
        <f t="shared" si="35"/>
        <v>209</v>
      </c>
      <c r="Q43" s="23">
        <f>Q41+Q42</f>
        <v>211</v>
      </c>
      <c r="R43" s="23">
        <f>R41+R42</f>
        <v>242</v>
      </c>
    </row>
    <row r="44" spans="1:36" s="29" customFormat="1" ht="18.75" hidden="1" customHeight="1" x14ac:dyDescent="0.25">
      <c r="A44" s="25"/>
      <c r="B44" s="26" t="s">
        <v>7</v>
      </c>
      <c r="C44" s="28">
        <v>97.839506172839506</v>
      </c>
      <c r="D44" s="28">
        <v>98.591549295774655</v>
      </c>
      <c r="E44" s="28">
        <v>100</v>
      </c>
      <c r="F44" s="28">
        <v>100</v>
      </c>
      <c r="G44" s="28">
        <v>100</v>
      </c>
      <c r="H44" s="28">
        <v>100</v>
      </c>
      <c r="I44" s="28">
        <f t="shared" ref="I44:R44" si="36">I41/I43*100</f>
        <v>100</v>
      </c>
      <c r="J44" s="28">
        <f t="shared" si="36"/>
        <v>100</v>
      </c>
      <c r="K44" s="28">
        <f t="shared" si="36"/>
        <v>100</v>
      </c>
      <c r="L44" s="28">
        <f t="shared" si="36"/>
        <v>100</v>
      </c>
      <c r="M44" s="28">
        <f t="shared" si="36"/>
        <v>100</v>
      </c>
      <c r="N44" s="28">
        <f t="shared" si="36"/>
        <v>100</v>
      </c>
      <c r="O44" s="28">
        <f t="shared" si="36"/>
        <v>100</v>
      </c>
      <c r="P44" s="28">
        <f t="shared" si="36"/>
        <v>100</v>
      </c>
      <c r="Q44" s="28">
        <f t="shared" si="36"/>
        <v>95.260663507109001</v>
      </c>
      <c r="R44" s="28">
        <f t="shared" si="36"/>
        <v>95.041322314049594</v>
      </c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</row>
    <row r="45" spans="1:36" ht="15.75" hidden="1" x14ac:dyDescent="0.25">
      <c r="A45" s="37" t="s">
        <v>11</v>
      </c>
      <c r="B45" s="38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2"/>
      <c r="N45" s="62"/>
      <c r="O45" s="62"/>
      <c r="P45" s="62"/>
      <c r="Q45" s="62"/>
      <c r="R45" s="62"/>
    </row>
    <row r="46" spans="1:36" ht="18.75" hidden="1" customHeight="1" x14ac:dyDescent="0.25">
      <c r="A46" s="14"/>
      <c r="B46" s="15" t="s">
        <v>4</v>
      </c>
      <c r="C46" s="17">
        <f>C31+C36+C41</f>
        <v>27225</v>
      </c>
      <c r="D46" s="17">
        <f>D31+D36+D41</f>
        <v>27235</v>
      </c>
      <c r="E46" s="17">
        <f>E31+E36+E41</f>
        <v>27034</v>
      </c>
      <c r="F46" s="17">
        <f>F31+F36+F41</f>
        <v>27196</v>
      </c>
      <c r="G46" s="17">
        <f>G31+G36+G41</f>
        <v>26841</v>
      </c>
      <c r="H46" s="17">
        <v>26299</v>
      </c>
      <c r="I46" s="17">
        <f>I31+I36+I41</f>
        <v>26438</v>
      </c>
      <c r="J46" s="17">
        <f>J41+J36+J31</f>
        <v>26518</v>
      </c>
      <c r="K46" s="17">
        <f>K41+K36+K31</f>
        <v>26825</v>
      </c>
      <c r="L46" s="17">
        <v>27043</v>
      </c>
      <c r="M46" s="17">
        <v>27045</v>
      </c>
      <c r="N46" s="17">
        <f>+N41+N36+N31</f>
        <v>26877</v>
      </c>
      <c r="O46" s="17">
        <f>+O41+O36+O31</f>
        <v>26803</v>
      </c>
      <c r="P46" s="17">
        <f>+P41+P36+P31</f>
        <v>26357</v>
      </c>
      <c r="Q46" s="17">
        <f>+Q41+Q36+Q31</f>
        <v>26434</v>
      </c>
      <c r="R46" s="17">
        <f>+R41+R36+R31</f>
        <v>25772</v>
      </c>
    </row>
    <row r="47" spans="1:36" ht="18.75" hidden="1" customHeight="1" x14ac:dyDescent="0.25">
      <c r="A47" s="14"/>
      <c r="B47" s="15" t="s">
        <v>5</v>
      </c>
      <c r="C47" s="17">
        <f>C42+C37+C32</f>
        <v>9696</v>
      </c>
      <c r="D47" s="17">
        <f>D42+D37+D32</f>
        <v>9455</v>
      </c>
      <c r="E47" s="17">
        <f>E37+E32</f>
        <v>9240</v>
      </c>
      <c r="F47" s="17">
        <f>F37+F32</f>
        <v>9133</v>
      </c>
      <c r="G47" s="17">
        <f>G37+G32</f>
        <v>8903</v>
      </c>
      <c r="H47" s="17">
        <v>8693</v>
      </c>
      <c r="I47" s="17">
        <f t="shared" ref="I47:P47" si="37">I37+I32</f>
        <v>8364</v>
      </c>
      <c r="J47" s="17">
        <f t="shared" si="37"/>
        <v>8093</v>
      </c>
      <c r="K47" s="17">
        <f t="shared" si="37"/>
        <v>7923</v>
      </c>
      <c r="L47" s="17">
        <f t="shared" si="37"/>
        <v>7677</v>
      </c>
      <c r="M47" s="17">
        <f t="shared" si="37"/>
        <v>7697</v>
      </c>
      <c r="N47" s="17">
        <f t="shared" si="37"/>
        <v>7517</v>
      </c>
      <c r="O47" s="17">
        <f t="shared" si="37"/>
        <v>7485</v>
      </c>
      <c r="P47" s="17">
        <f t="shared" si="37"/>
        <v>7429</v>
      </c>
      <c r="Q47" s="17">
        <f>Q37+Q32+Q42</f>
        <v>7315</v>
      </c>
      <c r="R47" s="17">
        <f>R37+R32+R42</f>
        <v>7102</v>
      </c>
      <c r="AJ47" s="41"/>
    </row>
    <row r="48" spans="1:36" ht="18.75" hidden="1" customHeight="1" x14ac:dyDescent="0.25">
      <c r="A48" s="42"/>
      <c r="B48" s="43" t="s">
        <v>6</v>
      </c>
      <c r="C48" s="45">
        <f>SUM(C46:C47)</f>
        <v>36921</v>
      </c>
      <c r="D48" s="45">
        <f>SUM(D46:D47)</f>
        <v>36690</v>
      </c>
      <c r="E48" s="45">
        <f>SUM(E46:E47)</f>
        <v>36274</v>
      </c>
      <c r="F48" s="45">
        <f>SUM(F46:F47)</f>
        <v>36329</v>
      </c>
      <c r="G48" s="45">
        <f>SUM(G46:G47)</f>
        <v>35744</v>
      </c>
      <c r="H48" s="45">
        <v>34992</v>
      </c>
      <c r="I48" s="45">
        <f t="shared" ref="I48:R48" si="38">SUM(I46:I47)</f>
        <v>34802</v>
      </c>
      <c r="J48" s="45">
        <f t="shared" si="38"/>
        <v>34611</v>
      </c>
      <c r="K48" s="45">
        <f t="shared" si="38"/>
        <v>34748</v>
      </c>
      <c r="L48" s="45">
        <f t="shared" si="38"/>
        <v>34720</v>
      </c>
      <c r="M48" s="45">
        <f t="shared" si="38"/>
        <v>34742</v>
      </c>
      <c r="N48" s="45">
        <f t="shared" si="38"/>
        <v>34394</v>
      </c>
      <c r="O48" s="45">
        <f t="shared" si="38"/>
        <v>34288</v>
      </c>
      <c r="P48" s="45">
        <f t="shared" si="38"/>
        <v>33786</v>
      </c>
      <c r="Q48" s="45">
        <f t="shared" si="38"/>
        <v>33749</v>
      </c>
      <c r="R48" s="45">
        <f t="shared" si="38"/>
        <v>32874</v>
      </c>
      <c r="AJ48" s="41"/>
    </row>
    <row r="49" spans="1:36" s="29" customFormat="1" ht="18.75" hidden="1" customHeight="1" x14ac:dyDescent="0.25">
      <c r="A49" s="46"/>
      <c r="B49" s="47" t="s">
        <v>7</v>
      </c>
      <c r="C49" s="28">
        <f>C46/C48*100</f>
        <v>73.738522791907045</v>
      </c>
      <c r="D49" s="28">
        <f>D46/D48*100</f>
        <v>74.23003543199782</v>
      </c>
      <c r="E49" s="28">
        <f>E46/E48*100</f>
        <v>74.527209571593971</v>
      </c>
      <c r="F49" s="28">
        <f>F46/F48*100</f>
        <v>74.860304439979075</v>
      </c>
      <c r="G49" s="28">
        <f>G46/G48*100</f>
        <v>75.09232318710832</v>
      </c>
      <c r="H49" s="28">
        <v>75.157178783721989</v>
      </c>
      <c r="I49" s="28">
        <f t="shared" ref="I49:R49" si="39">I46/I48*100</f>
        <v>75.966898454111828</v>
      </c>
      <c r="J49" s="28">
        <f t="shared" si="39"/>
        <v>76.617260408540631</v>
      </c>
      <c r="K49" s="28">
        <f t="shared" si="39"/>
        <v>77.198687694255781</v>
      </c>
      <c r="L49" s="28">
        <f t="shared" si="39"/>
        <v>77.888824884792626</v>
      </c>
      <c r="M49" s="28">
        <f t="shared" si="39"/>
        <v>77.845259340279782</v>
      </c>
      <c r="N49" s="28">
        <f t="shared" si="39"/>
        <v>78.144443798336908</v>
      </c>
      <c r="O49" s="28">
        <f t="shared" si="39"/>
        <v>78.170205319645362</v>
      </c>
      <c r="P49" s="28">
        <f t="shared" si="39"/>
        <v>78.011602438880018</v>
      </c>
      <c r="Q49" s="28">
        <f t="shared" si="39"/>
        <v>78.325283712109979</v>
      </c>
      <c r="R49" s="28">
        <f t="shared" si="39"/>
        <v>78.396301028168153</v>
      </c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</row>
    <row r="50" spans="1:36" ht="15" hidden="1" x14ac:dyDescent="0.25">
      <c r="A50" s="48" t="s">
        <v>12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50"/>
      <c r="M50" s="50"/>
      <c r="N50" s="50"/>
    </row>
    <row r="51" spans="1:36" ht="15" hidden="1" x14ac:dyDescent="0.25">
      <c r="A51" s="52" t="s">
        <v>13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50"/>
      <c r="M51" s="50"/>
      <c r="N51" s="50"/>
    </row>
    <row r="52" spans="1:36" ht="18.75" hidden="1" customHeight="1" x14ac:dyDescent="0.25">
      <c r="A52" s="63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5"/>
      <c r="M52" s="65"/>
      <c r="N52" s="65"/>
      <c r="O52" s="65"/>
      <c r="P52" s="64"/>
      <c r="Q52" s="64"/>
      <c r="R52" s="64"/>
      <c r="S52" s="64"/>
      <c r="T52" s="66"/>
      <c r="U52" s="66"/>
    </row>
    <row r="53" spans="1:36" s="67" customFormat="1" ht="26.25" customHeight="1" x14ac:dyDescent="0.25">
      <c r="A53" s="80" t="s">
        <v>14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</row>
    <row r="54" spans="1:36" ht="18.75" customHeight="1" x14ac:dyDescent="0.25">
      <c r="A54" s="74"/>
      <c r="B54" s="75"/>
      <c r="C54" s="8">
        <v>1990</v>
      </c>
      <c r="D54" s="8">
        <v>1991</v>
      </c>
      <c r="E54" s="8">
        <v>1992</v>
      </c>
      <c r="F54" s="8">
        <v>1993</v>
      </c>
      <c r="G54" s="8">
        <v>1994</v>
      </c>
      <c r="H54" s="8">
        <v>1995</v>
      </c>
      <c r="I54" s="8">
        <v>1996</v>
      </c>
      <c r="J54" s="8">
        <v>1997</v>
      </c>
      <c r="K54" s="8">
        <v>1998</v>
      </c>
      <c r="L54" s="8">
        <v>1999</v>
      </c>
      <c r="M54" s="8">
        <v>2000</v>
      </c>
      <c r="N54" s="8">
        <v>2001</v>
      </c>
      <c r="O54" s="8">
        <v>2002</v>
      </c>
      <c r="P54" s="8">
        <v>2003</v>
      </c>
      <c r="Q54" s="8">
        <v>2004</v>
      </c>
      <c r="R54" s="8">
        <v>2005</v>
      </c>
      <c r="S54" s="8">
        <v>2006</v>
      </c>
      <c r="T54" s="8">
        <v>2007</v>
      </c>
      <c r="U54" s="8">
        <v>2008</v>
      </c>
      <c r="V54" s="8">
        <v>2009</v>
      </c>
      <c r="W54" s="8">
        <v>2010</v>
      </c>
      <c r="X54" s="8">
        <v>2011</v>
      </c>
      <c r="Y54" s="8">
        <v>2012</v>
      </c>
      <c r="Z54" s="8">
        <v>2013</v>
      </c>
      <c r="AA54" s="8">
        <v>2014</v>
      </c>
      <c r="AB54" s="8">
        <v>2015</v>
      </c>
      <c r="AC54" s="8">
        <v>2016</v>
      </c>
      <c r="AD54" s="8">
        <v>2017</v>
      </c>
      <c r="AE54" s="8">
        <v>2018</v>
      </c>
      <c r="AF54" s="8">
        <v>2019</v>
      </c>
      <c r="AG54" s="8">
        <v>2020</v>
      </c>
      <c r="AH54" s="8">
        <v>2021</v>
      </c>
      <c r="AI54" s="8">
        <v>2022</v>
      </c>
      <c r="AJ54" s="8">
        <v>2023</v>
      </c>
    </row>
    <row r="55" spans="1:36" ht="18.75" customHeight="1" x14ac:dyDescent="0.25">
      <c r="A55" s="68" t="s">
        <v>3</v>
      </c>
      <c r="B55" s="68"/>
      <c r="C55" s="17" t="s">
        <v>10</v>
      </c>
      <c r="D55" s="17" t="s">
        <v>10</v>
      </c>
      <c r="E55" s="17" t="s">
        <v>10</v>
      </c>
      <c r="F55" s="17" t="s">
        <v>10</v>
      </c>
      <c r="G55" s="17" t="s">
        <v>10</v>
      </c>
      <c r="H55" s="17" t="s">
        <v>10</v>
      </c>
      <c r="I55" s="17" t="s">
        <v>10</v>
      </c>
      <c r="J55" s="17" t="s">
        <v>10</v>
      </c>
      <c r="K55" s="17" t="s">
        <v>10</v>
      </c>
      <c r="L55" s="17" t="s">
        <v>10</v>
      </c>
      <c r="M55" s="17" t="s">
        <v>10</v>
      </c>
      <c r="N55" s="17" t="s">
        <v>10</v>
      </c>
      <c r="O55" s="17" t="s">
        <v>10</v>
      </c>
      <c r="P55" s="17" t="s">
        <v>10</v>
      </c>
      <c r="Q55" s="17" t="s">
        <v>10</v>
      </c>
      <c r="R55" s="17" t="s">
        <v>10</v>
      </c>
      <c r="S55" s="17" t="s">
        <v>10</v>
      </c>
      <c r="T55" s="17" t="s">
        <v>10</v>
      </c>
      <c r="U55" s="17">
        <v>106</v>
      </c>
      <c r="V55" s="17">
        <v>149</v>
      </c>
      <c r="W55" s="17">
        <v>179</v>
      </c>
      <c r="X55" s="17">
        <v>183</v>
      </c>
      <c r="Y55" s="17">
        <v>184</v>
      </c>
      <c r="Z55" s="17">
        <v>179</v>
      </c>
      <c r="AA55" s="17">
        <v>184</v>
      </c>
      <c r="AB55" s="17">
        <f>'[2]page 2'!$L$67</f>
        <v>171</v>
      </c>
      <c r="AC55" s="17">
        <v>210</v>
      </c>
      <c r="AD55" s="17">
        <v>202</v>
      </c>
      <c r="AE55" s="17">
        <v>232</v>
      </c>
      <c r="AF55" s="17">
        <v>256</v>
      </c>
      <c r="AG55" s="17">
        <v>215</v>
      </c>
      <c r="AH55" s="17">
        <v>248</v>
      </c>
      <c r="AI55" s="17">
        <v>248</v>
      </c>
      <c r="AJ55" s="17">
        <v>223</v>
      </c>
    </row>
    <row r="56" spans="1:36" ht="18.75" customHeight="1" x14ac:dyDescent="0.25">
      <c r="A56" s="68" t="s">
        <v>8</v>
      </c>
      <c r="B56" s="68"/>
      <c r="C56" s="17" t="s">
        <v>10</v>
      </c>
      <c r="D56" s="17" t="s">
        <v>10</v>
      </c>
      <c r="E56" s="17" t="s">
        <v>10</v>
      </c>
      <c r="F56" s="17" t="s">
        <v>10</v>
      </c>
      <c r="G56" s="17" t="s">
        <v>10</v>
      </c>
      <c r="H56" s="17" t="s">
        <v>10</v>
      </c>
      <c r="I56" s="17" t="s">
        <v>10</v>
      </c>
      <c r="J56" s="17" t="s">
        <v>10</v>
      </c>
      <c r="K56" s="17" t="s">
        <v>10</v>
      </c>
      <c r="L56" s="17" t="s">
        <v>10</v>
      </c>
      <c r="M56" s="17" t="s">
        <v>10</v>
      </c>
      <c r="N56" s="17" t="s">
        <v>10</v>
      </c>
      <c r="O56" s="17" t="s">
        <v>10</v>
      </c>
      <c r="P56" s="17" t="s">
        <v>10</v>
      </c>
      <c r="Q56" s="17" t="s">
        <v>10</v>
      </c>
      <c r="R56" s="17" t="s">
        <v>10</v>
      </c>
      <c r="S56" s="17" t="s">
        <v>10</v>
      </c>
      <c r="T56" s="17" t="s">
        <v>10</v>
      </c>
      <c r="U56" s="17"/>
      <c r="V56" s="17">
        <v>79</v>
      </c>
      <c r="W56" s="17">
        <v>92</v>
      </c>
      <c r="X56" s="17">
        <v>121</v>
      </c>
      <c r="Y56" s="17">
        <v>159</v>
      </c>
      <c r="Z56" s="17">
        <v>166</v>
      </c>
      <c r="AA56" s="17">
        <v>165</v>
      </c>
      <c r="AB56" s="17">
        <f>'[2]page 2'!$L$68</f>
        <v>155</v>
      </c>
      <c r="AC56" s="17">
        <v>185</v>
      </c>
      <c r="AD56" s="17">
        <v>206</v>
      </c>
      <c r="AE56" s="17">
        <v>212</v>
      </c>
      <c r="AF56" s="17">
        <v>170</v>
      </c>
      <c r="AG56" s="17">
        <v>128</v>
      </c>
      <c r="AH56" s="17">
        <v>139</v>
      </c>
      <c r="AI56" s="17">
        <v>182</v>
      </c>
      <c r="AJ56" s="17">
        <v>147</v>
      </c>
    </row>
    <row r="57" spans="1:36" ht="18.75" customHeight="1" x14ac:dyDescent="0.25">
      <c r="A57" s="69" t="s">
        <v>11</v>
      </c>
      <c r="B57" s="70"/>
      <c r="C57" s="45" t="s">
        <v>10</v>
      </c>
      <c r="D57" s="45" t="s">
        <v>10</v>
      </c>
      <c r="E57" s="45" t="s">
        <v>10</v>
      </c>
      <c r="F57" s="45" t="s">
        <v>10</v>
      </c>
      <c r="G57" s="45" t="s">
        <v>10</v>
      </c>
      <c r="H57" s="45" t="s">
        <v>10</v>
      </c>
      <c r="I57" s="45" t="s">
        <v>10</v>
      </c>
      <c r="J57" s="45" t="s">
        <v>10</v>
      </c>
      <c r="K57" s="45" t="s">
        <v>10</v>
      </c>
      <c r="L57" s="45" t="s">
        <v>10</v>
      </c>
      <c r="M57" s="45" t="s">
        <v>10</v>
      </c>
      <c r="N57" s="45" t="s">
        <v>10</v>
      </c>
      <c r="O57" s="45" t="s">
        <v>10</v>
      </c>
      <c r="P57" s="45" t="s">
        <v>10</v>
      </c>
      <c r="Q57" s="45" t="s">
        <v>10</v>
      </c>
      <c r="R57" s="45" t="s">
        <v>10</v>
      </c>
      <c r="S57" s="45" t="s">
        <v>10</v>
      </c>
      <c r="T57" s="45" t="s">
        <v>10</v>
      </c>
      <c r="U57" s="45">
        <f t="shared" ref="U57:AC57" si="40">SUM(U55:U56)</f>
        <v>106</v>
      </c>
      <c r="V57" s="45">
        <f t="shared" si="40"/>
        <v>228</v>
      </c>
      <c r="W57" s="45">
        <f t="shared" si="40"/>
        <v>271</v>
      </c>
      <c r="X57" s="45">
        <f t="shared" si="40"/>
        <v>304</v>
      </c>
      <c r="Y57" s="45">
        <f t="shared" si="40"/>
        <v>343</v>
      </c>
      <c r="Z57" s="45">
        <f t="shared" si="40"/>
        <v>345</v>
      </c>
      <c r="AA57" s="45">
        <f t="shared" si="40"/>
        <v>349</v>
      </c>
      <c r="AB57" s="45">
        <f t="shared" si="40"/>
        <v>326</v>
      </c>
      <c r="AC57" s="45">
        <f t="shared" si="40"/>
        <v>395</v>
      </c>
      <c r="AD57" s="45">
        <f t="shared" ref="AD57:AJ57" si="41">SUM(AD55:AD56)</f>
        <v>408</v>
      </c>
      <c r="AE57" s="45">
        <f t="shared" si="41"/>
        <v>444</v>
      </c>
      <c r="AF57" s="45">
        <f t="shared" si="41"/>
        <v>426</v>
      </c>
      <c r="AG57" s="45">
        <f t="shared" si="41"/>
        <v>343</v>
      </c>
      <c r="AH57" s="45">
        <f t="shared" si="41"/>
        <v>387</v>
      </c>
      <c r="AI57" s="45">
        <v>430</v>
      </c>
      <c r="AJ57" s="45">
        <v>370</v>
      </c>
    </row>
    <row r="58" spans="1:36" ht="18.75" customHeight="1" x14ac:dyDescent="0.25"/>
    <row r="59" spans="1:36" s="67" customFormat="1" ht="26.25" hidden="1" customHeight="1" x14ac:dyDescent="0.25">
      <c r="A59" s="76" t="s">
        <v>14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8"/>
    </row>
    <row r="60" spans="1:36" ht="18.75" hidden="1" customHeight="1" x14ac:dyDescent="0.25">
      <c r="A60" s="74"/>
      <c r="B60" s="75"/>
      <c r="C60" s="8">
        <v>2007</v>
      </c>
      <c r="D60" s="8">
        <v>2008</v>
      </c>
      <c r="E60" s="8">
        <v>2009</v>
      </c>
      <c r="F60" s="8">
        <v>2010</v>
      </c>
      <c r="G60" s="8">
        <v>2011</v>
      </c>
      <c r="H60" s="8">
        <v>2012</v>
      </c>
      <c r="I60" s="8">
        <v>2013</v>
      </c>
      <c r="J60" s="8">
        <v>2014</v>
      </c>
      <c r="K60" s="8">
        <v>2015</v>
      </c>
      <c r="L60" s="8">
        <v>2016</v>
      </c>
      <c r="M60" s="8">
        <v>2017</v>
      </c>
      <c r="N60" s="8">
        <v>2018</v>
      </c>
      <c r="O60" s="8">
        <v>2019</v>
      </c>
      <c r="P60" s="8">
        <v>2020</v>
      </c>
      <c r="Q60" s="8">
        <v>2021</v>
      </c>
      <c r="R60" s="8">
        <v>2022</v>
      </c>
    </row>
    <row r="61" spans="1:36" ht="18.75" hidden="1" customHeight="1" x14ac:dyDescent="0.25">
      <c r="A61" s="68" t="s">
        <v>3</v>
      </c>
      <c r="B61" s="68"/>
      <c r="C61" s="17" t="s">
        <v>10</v>
      </c>
      <c r="D61" s="17">
        <v>106</v>
      </c>
      <c r="E61" s="17">
        <v>149</v>
      </c>
      <c r="F61" s="17">
        <v>179</v>
      </c>
      <c r="G61" s="17">
        <v>183</v>
      </c>
      <c r="H61" s="17">
        <v>184</v>
      </c>
      <c r="I61" s="17">
        <v>179</v>
      </c>
      <c r="J61" s="17">
        <v>184</v>
      </c>
      <c r="K61" s="17">
        <f>'[2]page 2'!$L$67</f>
        <v>171</v>
      </c>
      <c r="L61" s="17">
        <v>210</v>
      </c>
      <c r="M61" s="17">
        <v>202</v>
      </c>
      <c r="N61" s="17">
        <v>232</v>
      </c>
      <c r="O61" s="17">
        <v>256</v>
      </c>
      <c r="P61" s="17">
        <v>215</v>
      </c>
      <c r="Q61" s="17">
        <v>248</v>
      </c>
      <c r="R61" s="17">
        <v>248</v>
      </c>
    </row>
    <row r="62" spans="1:36" ht="18.75" hidden="1" customHeight="1" x14ac:dyDescent="0.25">
      <c r="A62" s="68" t="s">
        <v>8</v>
      </c>
      <c r="B62" s="68"/>
      <c r="C62" s="17" t="s">
        <v>10</v>
      </c>
      <c r="D62" s="17"/>
      <c r="E62" s="17">
        <v>79</v>
      </c>
      <c r="F62" s="17">
        <v>92</v>
      </c>
      <c r="G62" s="17">
        <v>121</v>
      </c>
      <c r="H62" s="17">
        <v>159</v>
      </c>
      <c r="I62" s="17">
        <v>166</v>
      </c>
      <c r="J62" s="17">
        <v>165</v>
      </c>
      <c r="K62" s="17">
        <f>'[2]page 2'!$L$68</f>
        <v>155</v>
      </c>
      <c r="L62" s="17">
        <v>185</v>
      </c>
      <c r="M62" s="17">
        <v>206</v>
      </c>
      <c r="N62" s="17">
        <v>212</v>
      </c>
      <c r="O62" s="17">
        <v>170</v>
      </c>
      <c r="P62" s="17">
        <v>128</v>
      </c>
      <c r="Q62" s="17">
        <v>139</v>
      </c>
      <c r="R62" s="17">
        <v>182</v>
      </c>
    </row>
    <row r="63" spans="1:36" ht="18.75" hidden="1" customHeight="1" x14ac:dyDescent="0.25">
      <c r="A63" s="69" t="s">
        <v>11</v>
      </c>
      <c r="B63" s="70"/>
      <c r="C63" s="45" t="s">
        <v>10</v>
      </c>
      <c r="D63" s="45">
        <f t="shared" ref="D63:R63" si="42">SUM(D61:D62)</f>
        <v>106</v>
      </c>
      <c r="E63" s="45">
        <f t="shared" si="42"/>
        <v>228</v>
      </c>
      <c r="F63" s="45">
        <f t="shared" si="42"/>
        <v>271</v>
      </c>
      <c r="G63" s="45">
        <f t="shared" si="42"/>
        <v>304</v>
      </c>
      <c r="H63" s="45">
        <f t="shared" si="42"/>
        <v>343</v>
      </c>
      <c r="I63" s="45">
        <f t="shared" si="42"/>
        <v>345</v>
      </c>
      <c r="J63" s="45">
        <f t="shared" si="42"/>
        <v>349</v>
      </c>
      <c r="K63" s="45">
        <f t="shared" si="42"/>
        <v>326</v>
      </c>
      <c r="L63" s="45">
        <f t="shared" si="42"/>
        <v>395</v>
      </c>
      <c r="M63" s="45">
        <f t="shared" si="42"/>
        <v>408</v>
      </c>
      <c r="N63" s="45">
        <f t="shared" si="42"/>
        <v>444</v>
      </c>
      <c r="O63" s="45">
        <f t="shared" si="42"/>
        <v>426</v>
      </c>
      <c r="P63" s="45">
        <f t="shared" si="42"/>
        <v>343</v>
      </c>
      <c r="Q63" s="45">
        <f t="shared" si="42"/>
        <v>387</v>
      </c>
      <c r="R63" s="45">
        <f t="shared" si="42"/>
        <v>430</v>
      </c>
    </row>
    <row r="64" spans="1:36" hidden="1" x14ac:dyDescent="0.25"/>
    <row r="71" spans="3:36" x14ac:dyDescent="0.25">
      <c r="C71" s="41">
        <f t="shared" ref="C71:AH71" si="43">C13+C18</f>
        <v>23497</v>
      </c>
      <c r="D71" s="41">
        <f t="shared" si="43"/>
        <v>22856</v>
      </c>
      <c r="E71" s="41">
        <f t="shared" si="43"/>
        <v>22694</v>
      </c>
      <c r="F71" s="41">
        <f t="shared" si="43"/>
        <v>22705</v>
      </c>
      <c r="G71" s="41">
        <f t="shared" si="43"/>
        <v>22731</v>
      </c>
      <c r="H71" s="41">
        <f t="shared" si="43"/>
        <v>22813</v>
      </c>
      <c r="I71" s="41">
        <f t="shared" si="43"/>
        <v>22942</v>
      </c>
      <c r="J71" s="41">
        <f t="shared" si="43"/>
        <v>23248</v>
      </c>
      <c r="K71" s="41">
        <f t="shared" si="43"/>
        <v>23382</v>
      </c>
      <c r="L71" s="41">
        <f t="shared" si="43"/>
        <v>23640</v>
      </c>
      <c r="M71" s="41">
        <f t="shared" si="43"/>
        <v>23774</v>
      </c>
      <c r="N71" s="41">
        <f t="shared" si="43"/>
        <v>23766</v>
      </c>
      <c r="O71" s="41">
        <f t="shared" si="43"/>
        <v>23552</v>
      </c>
      <c r="P71" s="41">
        <f t="shared" si="43"/>
        <v>23501</v>
      </c>
      <c r="Q71" s="41">
        <f t="shared" si="43"/>
        <v>23522</v>
      </c>
      <c r="R71" s="41">
        <f t="shared" si="43"/>
        <v>23551</v>
      </c>
      <c r="S71" s="41">
        <f t="shared" si="43"/>
        <v>23647</v>
      </c>
      <c r="T71" s="72">
        <f t="shared" si="43"/>
        <v>24080</v>
      </c>
      <c r="U71" s="72">
        <f t="shared" si="43"/>
        <v>24132</v>
      </c>
      <c r="V71" s="72">
        <f t="shared" si="43"/>
        <v>23764</v>
      </c>
      <c r="W71" s="72">
        <f t="shared" si="43"/>
        <v>23562</v>
      </c>
      <c r="X71" s="72">
        <f t="shared" si="43"/>
        <v>23046</v>
      </c>
      <c r="Y71" s="72">
        <f t="shared" si="43"/>
        <v>22444</v>
      </c>
      <c r="Z71" s="72">
        <f t="shared" si="43"/>
        <v>22271</v>
      </c>
      <c r="AA71" s="72">
        <f t="shared" si="43"/>
        <v>22056</v>
      </c>
      <c r="AB71" s="72">
        <f t="shared" si="43"/>
        <v>22081</v>
      </c>
      <c r="AC71" s="72">
        <f t="shared" si="43"/>
        <v>21986</v>
      </c>
      <c r="AD71" s="72">
        <f t="shared" si="43"/>
        <v>21824</v>
      </c>
      <c r="AE71" s="72">
        <f t="shared" si="43"/>
        <v>21632</v>
      </c>
      <c r="AF71" s="72">
        <f t="shared" si="43"/>
        <v>21626</v>
      </c>
      <c r="AG71" s="72">
        <f t="shared" si="43"/>
        <v>21582</v>
      </c>
      <c r="AH71" s="72">
        <f t="shared" si="43"/>
        <v>21643</v>
      </c>
      <c r="AI71" s="72">
        <f t="shared" ref="AI71:AJ71" si="44">AI13+AI18</f>
        <v>21252</v>
      </c>
      <c r="AJ71" s="72">
        <f t="shared" si="44"/>
        <v>21195</v>
      </c>
    </row>
    <row r="72" spans="3:36" x14ac:dyDescent="0.25">
      <c r="C72" s="71">
        <f t="shared" ref="C72:AH72" si="45">(C11+C16)/C71*100</f>
        <v>68.979018598118913</v>
      </c>
      <c r="D72" s="71">
        <f t="shared" si="45"/>
        <v>69.583479173958693</v>
      </c>
      <c r="E72" s="71">
        <f t="shared" si="45"/>
        <v>69.665991010839861</v>
      </c>
      <c r="F72" s="71">
        <f t="shared" si="45"/>
        <v>69.544153270204802</v>
      </c>
      <c r="G72" s="71">
        <f t="shared" si="45"/>
        <v>70.018916897628785</v>
      </c>
      <c r="H72" s="71">
        <f t="shared" si="45"/>
        <v>70.819269714636391</v>
      </c>
      <c r="I72" s="71">
        <f t="shared" si="45"/>
        <v>71.092319762880308</v>
      </c>
      <c r="J72" s="71">
        <f t="shared" si="45"/>
        <v>71.855643496214725</v>
      </c>
      <c r="K72" s="71">
        <f t="shared" si="45"/>
        <v>72.042596869386713</v>
      </c>
      <c r="L72" s="71">
        <f t="shared" si="45"/>
        <v>72.021996615905252</v>
      </c>
      <c r="M72" s="71">
        <f t="shared" si="45"/>
        <v>72.465718852527971</v>
      </c>
      <c r="N72" s="71">
        <f t="shared" si="45"/>
        <v>72.4312042413532</v>
      </c>
      <c r="O72" s="71">
        <f t="shared" si="45"/>
        <v>73.208220108695656</v>
      </c>
      <c r="P72" s="71">
        <f t="shared" si="45"/>
        <v>74.001106335900602</v>
      </c>
      <c r="Q72" s="71">
        <f t="shared" si="45"/>
        <v>74.330414080435332</v>
      </c>
      <c r="R72" s="71">
        <f t="shared" si="45"/>
        <v>74.548851428814061</v>
      </c>
      <c r="S72" s="71">
        <f t="shared" si="45"/>
        <v>74.356155114813717</v>
      </c>
      <c r="T72" s="73">
        <f t="shared" si="45"/>
        <v>74.206810631229231</v>
      </c>
      <c r="U72" s="73">
        <f t="shared" si="45"/>
        <v>74.792806232388529</v>
      </c>
      <c r="V72" s="73">
        <f t="shared" si="45"/>
        <v>75.172529877125058</v>
      </c>
      <c r="W72" s="73">
        <f t="shared" si="45"/>
        <v>75.358628299804778</v>
      </c>
      <c r="X72" s="73">
        <f t="shared" si="45"/>
        <v>75.479475830946811</v>
      </c>
      <c r="Y72" s="73">
        <f t="shared" si="45"/>
        <v>75.325253965425048</v>
      </c>
      <c r="Z72" s="73">
        <f t="shared" si="45"/>
        <v>75.98670917336446</v>
      </c>
      <c r="AA72" s="73">
        <f t="shared" si="45"/>
        <v>76.57780195865071</v>
      </c>
      <c r="AB72" s="73">
        <f t="shared" si="45"/>
        <v>77.156831665232545</v>
      </c>
      <c r="AC72" s="73">
        <f t="shared" si="45"/>
        <v>77.608478122441554</v>
      </c>
      <c r="AD72" s="73">
        <f t="shared" si="45"/>
        <v>78.111253665689148</v>
      </c>
      <c r="AE72" s="73">
        <f t="shared" si="45"/>
        <v>78.665865384615387</v>
      </c>
      <c r="AF72" s="73">
        <f t="shared" si="45"/>
        <v>78.59520947008231</v>
      </c>
      <c r="AG72" s="73">
        <f t="shared" si="45"/>
        <v>78.171624501899728</v>
      </c>
      <c r="AH72" s="73">
        <f t="shared" si="45"/>
        <v>78.441066395601339</v>
      </c>
      <c r="AI72" s="73">
        <f t="shared" ref="AI72:AJ72" si="46">(AI11+AI16)/AI71*100</f>
        <v>78.769057029926586</v>
      </c>
      <c r="AJ72" s="73">
        <f t="shared" si="46"/>
        <v>78.669497523000715</v>
      </c>
    </row>
  </sheetData>
  <mergeCells count="7">
    <mergeCell ref="A60:B60"/>
    <mergeCell ref="A1:S1"/>
    <mergeCell ref="A28:R28"/>
    <mergeCell ref="A54:B54"/>
    <mergeCell ref="A59:R59"/>
    <mergeCell ref="A3:AJ3"/>
    <mergeCell ref="A53:AJ53"/>
  </mergeCells>
  <pageMargins left="0.39370078740157483" right="0" top="0.31496062992125984" bottom="0.74803149606299213" header="0.19685039370078741" footer="0.43307086614173229"/>
  <pageSetup paperSize="9" scale="47" orientation="landscape" r:id="rId1"/>
  <headerFooter alignWithMargins="0">
    <oddFooter>&amp;L 4&amp;C&amp;14La population scolaire à la rentrée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"/>
  <sheetViews>
    <sheetView workbookViewId="0">
      <selection activeCell="U59" sqref="U59"/>
    </sheetView>
  </sheetViews>
  <sheetFormatPr baseColWidth="10" defaultRowHeight="15" x14ac:dyDescent="0.25"/>
  <sheetData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headerFooter>
    <oddFooter>&amp;C&amp;12La population scolaire à la rentrée 2022&amp;R&amp;12 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Chrono 1er degré</vt:lpstr>
      <vt:lpstr>Chrono 1er degré bis</vt:lpstr>
      <vt:lpstr>'Chrono 1er degré'!Print_Area</vt:lpstr>
      <vt:lpstr>'Chrono 1er degré'!Zone_d_impression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isounou</dc:creator>
  <cp:lastModifiedBy>Camille Horent</cp:lastModifiedBy>
  <dcterms:created xsi:type="dcterms:W3CDTF">2022-07-26T21:43:48Z</dcterms:created>
  <dcterms:modified xsi:type="dcterms:W3CDTF">2023-07-31T04:42:02Z</dcterms:modified>
</cp:coreProperties>
</file>