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SEP_Interne\INDICATEURS\Tableaux de bord 2026\"/>
    </mc:Choice>
  </mc:AlternateContent>
  <xr:revisionPtr revIDLastSave="0" documentId="13_ncr:1_{A439258B-070C-49CC-AD9B-7661470D7785}" xr6:coauthVersionLast="47" xr6:coauthVersionMax="47" xr10:uidLastSave="{00000000-0000-0000-0000-000000000000}"/>
  <bookViews>
    <workbookView xWindow="-15960" yWindow="-16320" windowWidth="29040" windowHeight="15720" tabRatio="778" xr2:uid="{00000000-000D-0000-FFFF-FFFF00000000}"/>
  </bookViews>
  <sheets>
    <sheet name="Fiche clg" sheetId="138" r:id="rId1"/>
    <sheet name="Base_clg" sheetId="151" r:id="rId2"/>
    <sheet name="Extract_R_xx_xx_26" sheetId="15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" hidden="1">Base_clg!$A$1:$DA$53</definedName>
    <definedName name="abs_coll_av_eff">#REF!</definedName>
    <definedName name="Abs_coll_avc_eff">#REF!</definedName>
    <definedName name="absentéisme_collèges_avec_effectifs">#REF!</definedName>
    <definedName name="Class">#REF!</definedName>
    <definedName name="Etablissement_Code">#REF!</definedName>
    <definedName name="faits_par_étab_2015_2016">#REF!</definedName>
    <definedName name="ids_lp_2015_2016">#REF!</definedName>
    <definedName name="ids_lycées_publics">#REF!</definedName>
    <definedName name="LP_abs1516">#REF!</definedName>
    <definedName name="lp_absentéisme_2015_2016">#REF!</definedName>
    <definedName name="lycées_absentéisme_2015_2016">#REF!</definedName>
    <definedName name="Moyenne_CCF_par_Etab">#REF!</definedName>
    <definedName name="moyenne_ccf_par_étab">#REF!</definedName>
    <definedName name="moyenne_ep_par_étab">#REF!</definedName>
    <definedName name="nuages">#REF!</definedName>
    <definedName name="Print_Area" localSheetId="0">'Fiche clg'!$B$1:$I$121</definedName>
    <definedName name="_xlnm.Print_Area" localSheetId="0">'Fiche clg'!$B$1:$I$119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3" i="151" l="1"/>
  <c r="AR4" i="151"/>
  <c r="AR5" i="151"/>
  <c r="AR6" i="151"/>
  <c r="AR7" i="151"/>
  <c r="AR8" i="151"/>
  <c r="AR9" i="151"/>
  <c r="AR10" i="151"/>
  <c r="AR11" i="151"/>
  <c r="AR12" i="151"/>
  <c r="AR13" i="151"/>
  <c r="AR14" i="151"/>
  <c r="AR15" i="151"/>
  <c r="AR16" i="151"/>
  <c r="AR17" i="151"/>
  <c r="AR18" i="151"/>
  <c r="AR19" i="151"/>
  <c r="AR20" i="151"/>
  <c r="AR21" i="151"/>
  <c r="AR22" i="151"/>
  <c r="AR23" i="151"/>
  <c r="AR24" i="151"/>
  <c r="AR25" i="151"/>
  <c r="AR26" i="151"/>
  <c r="AR27" i="151"/>
  <c r="AR28" i="151"/>
  <c r="AR29" i="151"/>
  <c r="AR30" i="151"/>
  <c r="AR31" i="151"/>
  <c r="AR32" i="151"/>
  <c r="AR33" i="151"/>
  <c r="AR34" i="151"/>
  <c r="AR35" i="151"/>
  <c r="AR36" i="151"/>
  <c r="AR37" i="151"/>
  <c r="AR38" i="151"/>
  <c r="AR39" i="151"/>
  <c r="AR40" i="151"/>
  <c r="AR41" i="151"/>
  <c r="AR42" i="151"/>
  <c r="AR43" i="151"/>
  <c r="AR44" i="151"/>
  <c r="AR45" i="151"/>
  <c r="AR46" i="151"/>
  <c r="AR47" i="151"/>
  <c r="AR48" i="151"/>
  <c r="AR49" i="151"/>
  <c r="AR50" i="151"/>
  <c r="AR51" i="151"/>
  <c r="AR52" i="151"/>
  <c r="AR53" i="151"/>
  <c r="AR2" i="151"/>
  <c r="AQ3" i="151"/>
  <c r="AQ4" i="151"/>
  <c r="AQ5" i="151"/>
  <c r="AQ6" i="151"/>
  <c r="AQ7" i="151"/>
  <c r="AQ8" i="151"/>
  <c r="AQ9" i="151"/>
  <c r="AQ10" i="151"/>
  <c r="AQ11" i="151"/>
  <c r="AQ12" i="151"/>
  <c r="AQ13" i="151"/>
  <c r="AQ14" i="151"/>
  <c r="AQ15" i="151"/>
  <c r="AQ16" i="151"/>
  <c r="AQ17" i="151"/>
  <c r="AQ18" i="151"/>
  <c r="AQ19" i="151"/>
  <c r="AQ20" i="151"/>
  <c r="AQ21" i="151"/>
  <c r="AQ22" i="151"/>
  <c r="AQ23" i="151"/>
  <c r="AQ24" i="151"/>
  <c r="AQ25" i="151"/>
  <c r="AQ26" i="151"/>
  <c r="AQ27" i="151"/>
  <c r="AQ28" i="151"/>
  <c r="AQ29" i="151"/>
  <c r="AQ30" i="151"/>
  <c r="AQ31" i="151"/>
  <c r="AQ32" i="151"/>
  <c r="AQ33" i="151"/>
  <c r="AQ34" i="151"/>
  <c r="AQ35" i="151"/>
  <c r="AQ36" i="151"/>
  <c r="AQ37" i="151"/>
  <c r="AQ38" i="151"/>
  <c r="AQ39" i="151"/>
  <c r="AQ40" i="151"/>
  <c r="AQ41" i="151"/>
  <c r="AQ42" i="151"/>
  <c r="AQ43" i="151"/>
  <c r="AQ44" i="151"/>
  <c r="AQ45" i="151"/>
  <c r="AQ46" i="151"/>
  <c r="AQ47" i="151"/>
  <c r="AQ48" i="151"/>
  <c r="AQ49" i="151"/>
  <c r="AQ50" i="151"/>
  <c r="AQ51" i="151"/>
  <c r="AQ52" i="151"/>
  <c r="AQ53" i="151"/>
  <c r="AQ2" i="151"/>
  <c r="AP3" i="151"/>
  <c r="AP4" i="151"/>
  <c r="AP5" i="151"/>
  <c r="AP6" i="151"/>
  <c r="AP7" i="151"/>
  <c r="AP8" i="151"/>
  <c r="AP9" i="151"/>
  <c r="AP10" i="151"/>
  <c r="AP11" i="151"/>
  <c r="AP12" i="151"/>
  <c r="AP13" i="151"/>
  <c r="AP14" i="151"/>
  <c r="AP15" i="151"/>
  <c r="AP16" i="151"/>
  <c r="AP17" i="151"/>
  <c r="AP18" i="151"/>
  <c r="AP19" i="151"/>
  <c r="AP20" i="151"/>
  <c r="AP21" i="151"/>
  <c r="AP22" i="151"/>
  <c r="AP23" i="151"/>
  <c r="AP24" i="151"/>
  <c r="AP25" i="151"/>
  <c r="AP26" i="151"/>
  <c r="AP27" i="151"/>
  <c r="AP28" i="151"/>
  <c r="AP29" i="151"/>
  <c r="AP30" i="151"/>
  <c r="AP31" i="151"/>
  <c r="AP32" i="151"/>
  <c r="AP33" i="151"/>
  <c r="AP34" i="151"/>
  <c r="AP35" i="151"/>
  <c r="AP36" i="151"/>
  <c r="AP37" i="151"/>
  <c r="AP38" i="151"/>
  <c r="AP39" i="151"/>
  <c r="AP40" i="151"/>
  <c r="AP41" i="151"/>
  <c r="AP42" i="151"/>
  <c r="AP43" i="151"/>
  <c r="AP44" i="151"/>
  <c r="AP45" i="151"/>
  <c r="AP46" i="151"/>
  <c r="AP47" i="151"/>
  <c r="AP48" i="151"/>
  <c r="AP49" i="151"/>
  <c r="AP50" i="151"/>
  <c r="AP51" i="151"/>
  <c r="AP52" i="151"/>
  <c r="AP53" i="151"/>
  <c r="AP2" i="151"/>
  <c r="BY3" i="151"/>
  <c r="BY4" i="151"/>
  <c r="BY5" i="151"/>
  <c r="BY6" i="151"/>
  <c r="BY7" i="151"/>
  <c r="BY8" i="151"/>
  <c r="BY9" i="151"/>
  <c r="BY10" i="151"/>
  <c r="BY11" i="151"/>
  <c r="BY12" i="151"/>
  <c r="BY13" i="151"/>
  <c r="BY14" i="151"/>
  <c r="BY15" i="151"/>
  <c r="BY16" i="151"/>
  <c r="BY17" i="151"/>
  <c r="BY18" i="151"/>
  <c r="BY19" i="151"/>
  <c r="BY20" i="151"/>
  <c r="BY21" i="151"/>
  <c r="BY22" i="151"/>
  <c r="BY23" i="151"/>
  <c r="BY24" i="151"/>
  <c r="BY25" i="151"/>
  <c r="BY26" i="151"/>
  <c r="BY27" i="151"/>
  <c r="BY28" i="151"/>
  <c r="BY29" i="151"/>
  <c r="BY30" i="151"/>
  <c r="BY31" i="151"/>
  <c r="BY32" i="151"/>
  <c r="BY33" i="151"/>
  <c r="BY34" i="151"/>
  <c r="BY35" i="151"/>
  <c r="BY36" i="151"/>
  <c r="BY37" i="151"/>
  <c r="BY38" i="151"/>
  <c r="BY39" i="151"/>
  <c r="BY40" i="151"/>
  <c r="BY41" i="151"/>
  <c r="BY42" i="151"/>
  <c r="BY43" i="151"/>
  <c r="BY44" i="151"/>
  <c r="BY45" i="151"/>
  <c r="BY46" i="151"/>
  <c r="BY47" i="151"/>
  <c r="BY48" i="151"/>
  <c r="BY49" i="151"/>
  <c r="BY50" i="151"/>
  <c r="BY51" i="151"/>
  <c r="BY52" i="151"/>
  <c r="BY53" i="151"/>
  <c r="BX3" i="151"/>
  <c r="BX4" i="151"/>
  <c r="BX5" i="151"/>
  <c r="BX6" i="151"/>
  <c r="BX7" i="151"/>
  <c r="BX8" i="151"/>
  <c r="BX9" i="151"/>
  <c r="BX10" i="151"/>
  <c r="BX11" i="151"/>
  <c r="BX12" i="151"/>
  <c r="BX13" i="151"/>
  <c r="BX14" i="151"/>
  <c r="BX15" i="151"/>
  <c r="BX16" i="151"/>
  <c r="BX17" i="151"/>
  <c r="BX18" i="151"/>
  <c r="BX19" i="151"/>
  <c r="BX20" i="151"/>
  <c r="BX21" i="151"/>
  <c r="BX22" i="151"/>
  <c r="BX23" i="151"/>
  <c r="BX24" i="151"/>
  <c r="BX25" i="151"/>
  <c r="BX26" i="151"/>
  <c r="BX27" i="151"/>
  <c r="BX28" i="151"/>
  <c r="BX29" i="151"/>
  <c r="BX30" i="151"/>
  <c r="BX31" i="151"/>
  <c r="BX32" i="151"/>
  <c r="BX33" i="151"/>
  <c r="BX34" i="151"/>
  <c r="BX35" i="151"/>
  <c r="BX36" i="151"/>
  <c r="BX37" i="151"/>
  <c r="BX38" i="151"/>
  <c r="BX39" i="151"/>
  <c r="BX40" i="151"/>
  <c r="BX41" i="151"/>
  <c r="BX42" i="151"/>
  <c r="BX43" i="151"/>
  <c r="BX44" i="151"/>
  <c r="BX45" i="151"/>
  <c r="BX46" i="151"/>
  <c r="BX47" i="151"/>
  <c r="BX48" i="151"/>
  <c r="BX49" i="151"/>
  <c r="BX50" i="151"/>
  <c r="BX51" i="151"/>
  <c r="BX52" i="151"/>
  <c r="BX53" i="151"/>
  <c r="BW3" i="151"/>
  <c r="BW4" i="151"/>
  <c r="BW5" i="151"/>
  <c r="BW6" i="151"/>
  <c r="BW7" i="151"/>
  <c r="BW8" i="151"/>
  <c r="BW9" i="151"/>
  <c r="BW10" i="151"/>
  <c r="BW11" i="151"/>
  <c r="BW12" i="151"/>
  <c r="BW13" i="151"/>
  <c r="BW14" i="151"/>
  <c r="BW15" i="151"/>
  <c r="BW16" i="151"/>
  <c r="BW17" i="151"/>
  <c r="BW18" i="151"/>
  <c r="BW19" i="151"/>
  <c r="BW20" i="151"/>
  <c r="BW21" i="151"/>
  <c r="BW22" i="151"/>
  <c r="BW23" i="151"/>
  <c r="BW24" i="151"/>
  <c r="BW25" i="151"/>
  <c r="BW26" i="151"/>
  <c r="BW27" i="151"/>
  <c r="BW28" i="151"/>
  <c r="BW29" i="151"/>
  <c r="BW30" i="151"/>
  <c r="BW31" i="151"/>
  <c r="BW32" i="151"/>
  <c r="BW33" i="151"/>
  <c r="BW34" i="151"/>
  <c r="BW35" i="151"/>
  <c r="BW36" i="151"/>
  <c r="BW37" i="151"/>
  <c r="BW38" i="151"/>
  <c r="BW39" i="151"/>
  <c r="BW40" i="151"/>
  <c r="BW41" i="151"/>
  <c r="BW42" i="151"/>
  <c r="BW43" i="151"/>
  <c r="BW44" i="151"/>
  <c r="BW45" i="151"/>
  <c r="BW46" i="151"/>
  <c r="BW47" i="151"/>
  <c r="BW48" i="151"/>
  <c r="BW49" i="151"/>
  <c r="BW50" i="151"/>
  <c r="BW51" i="151"/>
  <c r="BW52" i="151"/>
  <c r="BW53" i="151"/>
  <c r="BY2" i="151"/>
  <c r="BX2" i="151"/>
  <c r="BW2" i="151"/>
  <c r="CB3" i="151"/>
  <c r="CB4" i="151"/>
  <c r="CB5" i="151"/>
  <c r="CB6" i="151"/>
  <c r="CB7" i="151"/>
  <c r="CB8" i="151"/>
  <c r="CB9" i="151"/>
  <c r="CB10" i="151"/>
  <c r="CB11" i="151"/>
  <c r="CB12" i="151"/>
  <c r="CB13" i="151"/>
  <c r="CB14" i="151"/>
  <c r="CB15" i="151"/>
  <c r="CB16" i="151"/>
  <c r="CB17" i="151"/>
  <c r="CB18" i="151"/>
  <c r="CB19" i="151"/>
  <c r="CB20" i="151"/>
  <c r="CB21" i="151"/>
  <c r="CB22" i="151"/>
  <c r="CB23" i="151"/>
  <c r="CB24" i="151"/>
  <c r="CB25" i="151"/>
  <c r="CB26" i="151"/>
  <c r="CB27" i="151"/>
  <c r="CB28" i="151"/>
  <c r="CB29" i="151"/>
  <c r="CB30" i="151"/>
  <c r="CB31" i="151"/>
  <c r="CB32" i="151"/>
  <c r="CB33" i="151"/>
  <c r="CB34" i="151"/>
  <c r="CB35" i="151"/>
  <c r="CB36" i="151"/>
  <c r="CB37" i="151"/>
  <c r="CB38" i="151"/>
  <c r="CB39" i="151"/>
  <c r="CB40" i="151"/>
  <c r="CB41" i="151"/>
  <c r="CB42" i="151"/>
  <c r="CB43" i="151"/>
  <c r="CB44" i="151"/>
  <c r="CB45" i="151"/>
  <c r="CB46" i="151"/>
  <c r="CB47" i="151"/>
  <c r="CB48" i="151"/>
  <c r="CB49" i="151"/>
  <c r="CB50" i="151"/>
  <c r="CB51" i="151"/>
  <c r="CB52" i="151"/>
  <c r="CB53" i="151"/>
  <c r="CA3" i="151"/>
  <c r="CA4" i="151"/>
  <c r="CA5" i="151"/>
  <c r="CA6" i="151"/>
  <c r="CA7" i="151"/>
  <c r="CA8" i="151"/>
  <c r="CA9" i="151"/>
  <c r="CA10" i="151"/>
  <c r="CA11" i="151"/>
  <c r="CA12" i="151"/>
  <c r="CA13" i="151"/>
  <c r="CA14" i="151"/>
  <c r="CA15" i="151"/>
  <c r="CA16" i="151"/>
  <c r="CA17" i="151"/>
  <c r="CA18" i="151"/>
  <c r="CA19" i="151"/>
  <c r="CA20" i="151"/>
  <c r="CA21" i="151"/>
  <c r="CA22" i="151"/>
  <c r="CA23" i="151"/>
  <c r="CA24" i="151"/>
  <c r="CA25" i="151"/>
  <c r="CA26" i="151"/>
  <c r="CA27" i="151"/>
  <c r="CA28" i="151"/>
  <c r="CA29" i="151"/>
  <c r="CA30" i="151"/>
  <c r="CA31" i="151"/>
  <c r="CA32" i="151"/>
  <c r="CA33" i="151"/>
  <c r="CA34" i="151"/>
  <c r="CA35" i="151"/>
  <c r="CA36" i="151"/>
  <c r="CA37" i="151"/>
  <c r="CA38" i="151"/>
  <c r="CA39" i="151"/>
  <c r="CA40" i="151"/>
  <c r="CA41" i="151"/>
  <c r="CA42" i="151"/>
  <c r="CA43" i="151"/>
  <c r="CA44" i="151"/>
  <c r="CA45" i="151"/>
  <c r="CA46" i="151"/>
  <c r="CA47" i="151"/>
  <c r="CA48" i="151"/>
  <c r="CA49" i="151"/>
  <c r="CA50" i="151"/>
  <c r="CA51" i="151"/>
  <c r="CA52" i="151"/>
  <c r="CA53" i="151"/>
  <c r="BZ3" i="151"/>
  <c r="BZ4" i="151"/>
  <c r="BZ5" i="151"/>
  <c r="BZ6" i="151"/>
  <c r="BZ7" i="151"/>
  <c r="BZ8" i="151"/>
  <c r="BZ9" i="151"/>
  <c r="BZ10" i="151"/>
  <c r="BZ11" i="151"/>
  <c r="BZ12" i="151"/>
  <c r="BZ13" i="151"/>
  <c r="BZ14" i="151"/>
  <c r="BZ15" i="151"/>
  <c r="BZ16" i="151"/>
  <c r="BZ17" i="151"/>
  <c r="BZ18" i="151"/>
  <c r="BZ19" i="151"/>
  <c r="BZ20" i="151"/>
  <c r="BZ21" i="151"/>
  <c r="BZ22" i="151"/>
  <c r="BZ23" i="151"/>
  <c r="BZ24" i="151"/>
  <c r="BZ25" i="151"/>
  <c r="BZ26" i="151"/>
  <c r="BZ27" i="151"/>
  <c r="BZ28" i="151"/>
  <c r="BZ29" i="151"/>
  <c r="BZ30" i="151"/>
  <c r="BZ31" i="151"/>
  <c r="BZ32" i="151"/>
  <c r="BZ33" i="151"/>
  <c r="BZ34" i="151"/>
  <c r="BZ35" i="151"/>
  <c r="BZ36" i="151"/>
  <c r="BZ37" i="151"/>
  <c r="BZ38" i="151"/>
  <c r="BZ39" i="151"/>
  <c r="BZ40" i="151"/>
  <c r="BZ41" i="151"/>
  <c r="BZ42" i="151"/>
  <c r="BZ43" i="151"/>
  <c r="BZ44" i="151"/>
  <c r="BZ45" i="151"/>
  <c r="BZ46" i="151"/>
  <c r="BZ47" i="151"/>
  <c r="BZ48" i="151"/>
  <c r="BZ49" i="151"/>
  <c r="BZ50" i="151"/>
  <c r="BZ51" i="151"/>
  <c r="BZ52" i="151"/>
  <c r="BZ53" i="151"/>
  <c r="CB2" i="151"/>
  <c r="CA2" i="151"/>
  <c r="BZ2" i="151"/>
  <c r="CE3" i="151"/>
  <c r="CE4" i="151"/>
  <c r="CE5" i="151"/>
  <c r="CE6" i="151"/>
  <c r="CE7" i="151"/>
  <c r="CE8" i="151"/>
  <c r="CE9" i="151"/>
  <c r="CE10" i="151"/>
  <c r="CE11" i="151"/>
  <c r="CE12" i="151"/>
  <c r="CE13" i="151"/>
  <c r="CE14" i="151"/>
  <c r="CE15" i="151"/>
  <c r="CE16" i="151"/>
  <c r="CE17" i="151"/>
  <c r="CE18" i="151"/>
  <c r="CE19" i="151"/>
  <c r="CE20" i="151"/>
  <c r="CE21" i="151"/>
  <c r="CE22" i="151"/>
  <c r="CE23" i="151"/>
  <c r="CE24" i="151"/>
  <c r="CE25" i="151"/>
  <c r="CE26" i="151"/>
  <c r="CE27" i="151"/>
  <c r="CE28" i="151"/>
  <c r="CE29" i="151"/>
  <c r="CE30" i="151"/>
  <c r="CE31" i="151"/>
  <c r="CE32" i="151"/>
  <c r="CE33" i="151"/>
  <c r="CE34" i="151"/>
  <c r="CE35" i="151"/>
  <c r="CE36" i="151"/>
  <c r="CE37" i="151"/>
  <c r="CE38" i="151"/>
  <c r="CE39" i="151"/>
  <c r="CE40" i="151"/>
  <c r="CE41" i="151"/>
  <c r="CE42" i="151"/>
  <c r="CE43" i="151"/>
  <c r="CE44" i="151"/>
  <c r="CE45" i="151"/>
  <c r="CE46" i="151"/>
  <c r="CE47" i="151"/>
  <c r="CE48" i="151"/>
  <c r="CE49" i="151"/>
  <c r="CE50" i="151"/>
  <c r="CE51" i="151"/>
  <c r="CE52" i="151"/>
  <c r="CE53" i="151"/>
  <c r="CD3" i="151"/>
  <c r="CD4" i="151"/>
  <c r="CD5" i="151"/>
  <c r="CD6" i="151"/>
  <c r="CD7" i="151"/>
  <c r="CD8" i="151"/>
  <c r="CD9" i="151"/>
  <c r="CD10" i="151"/>
  <c r="CD11" i="151"/>
  <c r="CD12" i="151"/>
  <c r="CD13" i="151"/>
  <c r="CD14" i="151"/>
  <c r="CD15" i="151"/>
  <c r="CD16" i="151"/>
  <c r="CD17" i="151"/>
  <c r="CD18" i="151"/>
  <c r="CD19" i="151"/>
  <c r="CD20" i="151"/>
  <c r="CD21" i="151"/>
  <c r="CD22" i="151"/>
  <c r="CD23" i="151"/>
  <c r="CD24" i="151"/>
  <c r="CD25" i="151"/>
  <c r="CD26" i="151"/>
  <c r="CD27" i="151"/>
  <c r="CD28" i="151"/>
  <c r="CD29" i="151"/>
  <c r="CD30" i="151"/>
  <c r="CD31" i="151"/>
  <c r="CD32" i="151"/>
  <c r="CD33" i="151"/>
  <c r="CD34" i="151"/>
  <c r="CD35" i="151"/>
  <c r="CD36" i="151"/>
  <c r="CD37" i="151"/>
  <c r="CD38" i="151"/>
  <c r="CD39" i="151"/>
  <c r="CD40" i="151"/>
  <c r="CD41" i="151"/>
  <c r="CD42" i="151"/>
  <c r="CD43" i="151"/>
  <c r="CD44" i="151"/>
  <c r="CD45" i="151"/>
  <c r="CD46" i="151"/>
  <c r="CD47" i="151"/>
  <c r="CD48" i="151"/>
  <c r="CD49" i="151"/>
  <c r="CD50" i="151"/>
  <c r="CD51" i="151"/>
  <c r="CD52" i="151"/>
  <c r="CD53" i="151"/>
  <c r="CC3" i="151"/>
  <c r="CC4" i="151"/>
  <c r="CC5" i="151"/>
  <c r="CC6" i="151"/>
  <c r="CC7" i="151"/>
  <c r="CC8" i="151"/>
  <c r="CC9" i="151"/>
  <c r="CC10" i="151"/>
  <c r="CC11" i="151"/>
  <c r="CC12" i="151"/>
  <c r="CC13" i="151"/>
  <c r="CC14" i="151"/>
  <c r="CC15" i="151"/>
  <c r="CC16" i="151"/>
  <c r="CC17" i="151"/>
  <c r="CC18" i="151"/>
  <c r="CC19" i="151"/>
  <c r="CC20" i="151"/>
  <c r="CC21" i="151"/>
  <c r="CC22" i="151"/>
  <c r="CC23" i="151"/>
  <c r="CC24" i="151"/>
  <c r="CC25" i="151"/>
  <c r="CC26" i="151"/>
  <c r="CC27" i="151"/>
  <c r="CC28" i="151"/>
  <c r="CC29" i="151"/>
  <c r="CC30" i="151"/>
  <c r="CC31" i="151"/>
  <c r="CC32" i="151"/>
  <c r="CC33" i="151"/>
  <c r="CC34" i="151"/>
  <c r="CC35" i="151"/>
  <c r="CC36" i="151"/>
  <c r="CC37" i="151"/>
  <c r="CC38" i="151"/>
  <c r="CC39" i="151"/>
  <c r="CC40" i="151"/>
  <c r="CC41" i="151"/>
  <c r="CC42" i="151"/>
  <c r="CC43" i="151"/>
  <c r="CC44" i="151"/>
  <c r="CC45" i="151"/>
  <c r="CC46" i="151"/>
  <c r="CC47" i="151"/>
  <c r="CC48" i="151"/>
  <c r="CC49" i="151"/>
  <c r="CC50" i="151"/>
  <c r="CC51" i="151"/>
  <c r="CC52" i="151"/>
  <c r="CC53" i="151"/>
  <c r="CE2" i="151"/>
  <c r="CD2" i="151"/>
  <c r="CC2" i="151"/>
  <c r="CH3" i="151"/>
  <c r="CH4" i="151"/>
  <c r="CH5" i="151"/>
  <c r="CH6" i="151"/>
  <c r="CH7" i="151"/>
  <c r="CH8" i="151"/>
  <c r="CH9" i="151"/>
  <c r="CH10" i="151"/>
  <c r="CH11" i="151"/>
  <c r="CH12" i="151"/>
  <c r="CH13" i="151"/>
  <c r="CH14" i="151"/>
  <c r="CH15" i="151"/>
  <c r="CH16" i="151"/>
  <c r="CH17" i="151"/>
  <c r="CH18" i="151"/>
  <c r="CH19" i="151"/>
  <c r="CH20" i="151"/>
  <c r="CH21" i="151"/>
  <c r="CH22" i="151"/>
  <c r="CH23" i="151"/>
  <c r="CH24" i="151"/>
  <c r="CH25" i="151"/>
  <c r="CH26" i="151"/>
  <c r="CH27" i="151"/>
  <c r="CH28" i="151"/>
  <c r="CH29" i="151"/>
  <c r="CH30" i="151"/>
  <c r="CH31" i="151"/>
  <c r="CH32" i="151"/>
  <c r="CH33" i="151"/>
  <c r="CH34" i="151"/>
  <c r="CH35" i="151"/>
  <c r="CH36" i="151"/>
  <c r="CH37" i="151"/>
  <c r="CH38" i="151"/>
  <c r="CH39" i="151"/>
  <c r="CH40" i="151"/>
  <c r="CH41" i="151"/>
  <c r="CH42" i="151"/>
  <c r="CH43" i="151"/>
  <c r="CH44" i="151"/>
  <c r="CH45" i="151"/>
  <c r="CH46" i="151"/>
  <c r="CH47" i="151"/>
  <c r="CH48" i="151"/>
  <c r="CH49" i="151"/>
  <c r="CH50" i="151"/>
  <c r="CH51" i="151"/>
  <c r="CH52" i="151"/>
  <c r="CH53" i="151"/>
  <c r="CG3" i="151"/>
  <c r="CG4" i="151"/>
  <c r="CG5" i="151"/>
  <c r="CG6" i="151"/>
  <c r="CG7" i="151"/>
  <c r="CG8" i="151"/>
  <c r="CG9" i="151"/>
  <c r="CG10" i="151"/>
  <c r="CG11" i="151"/>
  <c r="CG12" i="151"/>
  <c r="CG13" i="151"/>
  <c r="CG14" i="151"/>
  <c r="CG15" i="151"/>
  <c r="CG16" i="151"/>
  <c r="CG17" i="151"/>
  <c r="CG18" i="151"/>
  <c r="CG19" i="151"/>
  <c r="CG20" i="151"/>
  <c r="CG21" i="151"/>
  <c r="CG22" i="151"/>
  <c r="CG23" i="151"/>
  <c r="CG24" i="151"/>
  <c r="CG25" i="151"/>
  <c r="CG26" i="151"/>
  <c r="CG27" i="151"/>
  <c r="CG28" i="151"/>
  <c r="CG29" i="151"/>
  <c r="CG30" i="151"/>
  <c r="CG31" i="151"/>
  <c r="CG32" i="151"/>
  <c r="CG33" i="151"/>
  <c r="CG34" i="151"/>
  <c r="CG35" i="151"/>
  <c r="CG36" i="151"/>
  <c r="CG37" i="151"/>
  <c r="CG38" i="151"/>
  <c r="CG39" i="151"/>
  <c r="CG40" i="151"/>
  <c r="CG41" i="151"/>
  <c r="CG42" i="151"/>
  <c r="CG43" i="151"/>
  <c r="CG44" i="151"/>
  <c r="CG45" i="151"/>
  <c r="CG46" i="151"/>
  <c r="CG47" i="151"/>
  <c r="CG48" i="151"/>
  <c r="CG49" i="151"/>
  <c r="CG50" i="151"/>
  <c r="CG51" i="151"/>
  <c r="CG52" i="151"/>
  <c r="CG53" i="151"/>
  <c r="CF3" i="151"/>
  <c r="CF4" i="151"/>
  <c r="CF5" i="151"/>
  <c r="CF6" i="151"/>
  <c r="CF7" i="151"/>
  <c r="CF8" i="151"/>
  <c r="CF9" i="151"/>
  <c r="CF10" i="151"/>
  <c r="CF11" i="151"/>
  <c r="CF12" i="151"/>
  <c r="CF13" i="151"/>
  <c r="CF14" i="151"/>
  <c r="CF15" i="151"/>
  <c r="CF16" i="151"/>
  <c r="CF17" i="151"/>
  <c r="CF18" i="151"/>
  <c r="CF19" i="151"/>
  <c r="CF20" i="151"/>
  <c r="CF21" i="151"/>
  <c r="CF22" i="151"/>
  <c r="CF23" i="151"/>
  <c r="CF24" i="151"/>
  <c r="CF25" i="151"/>
  <c r="CF26" i="151"/>
  <c r="CF27" i="151"/>
  <c r="CF28" i="151"/>
  <c r="CF29" i="151"/>
  <c r="CF30" i="151"/>
  <c r="CF31" i="151"/>
  <c r="CF32" i="151"/>
  <c r="CF33" i="151"/>
  <c r="CF34" i="151"/>
  <c r="CF35" i="151"/>
  <c r="CF36" i="151"/>
  <c r="CF37" i="151"/>
  <c r="CF38" i="151"/>
  <c r="CF39" i="151"/>
  <c r="CF40" i="151"/>
  <c r="CF41" i="151"/>
  <c r="CF42" i="151"/>
  <c r="CF43" i="151"/>
  <c r="CF44" i="151"/>
  <c r="CF45" i="151"/>
  <c r="CF46" i="151"/>
  <c r="CF47" i="151"/>
  <c r="CF48" i="151"/>
  <c r="CF49" i="151"/>
  <c r="CF50" i="151"/>
  <c r="CF51" i="151"/>
  <c r="CF52" i="151"/>
  <c r="CF53" i="151"/>
  <c r="CH2" i="151"/>
  <c r="CG2" i="151"/>
  <c r="CF2" i="151"/>
  <c r="K57" i="151"/>
  <c r="K58" i="151"/>
  <c r="K59" i="151"/>
  <c r="K60" i="151"/>
  <c r="K61" i="151"/>
  <c r="K62" i="151"/>
  <c r="K63" i="151"/>
  <c r="K64" i="151"/>
  <c r="K65" i="151"/>
  <c r="K66" i="151"/>
  <c r="K67" i="151"/>
  <c r="K68" i="151"/>
  <c r="K69" i="151"/>
  <c r="K70" i="151"/>
  <c r="K71" i="151"/>
  <c r="K72" i="151"/>
  <c r="K73" i="151"/>
  <c r="K74" i="151"/>
  <c r="K75" i="151"/>
  <c r="K76" i="151"/>
  <c r="K77" i="151"/>
  <c r="K78" i="151"/>
  <c r="K79" i="151"/>
  <c r="K80" i="151"/>
  <c r="K81" i="151"/>
  <c r="K82" i="151"/>
  <c r="K83" i="151"/>
  <c r="K84" i="151"/>
  <c r="K85" i="151"/>
  <c r="K86" i="151"/>
  <c r="K87" i="151"/>
  <c r="K88" i="151"/>
  <c r="K89" i="151"/>
  <c r="K90" i="151"/>
  <c r="K91" i="151"/>
  <c r="K92" i="151"/>
  <c r="K93" i="151"/>
  <c r="K94" i="151"/>
  <c r="K95" i="151"/>
  <c r="K96" i="151"/>
  <c r="K97" i="151"/>
  <c r="K98" i="151"/>
  <c r="K99" i="151"/>
  <c r="K100" i="151"/>
  <c r="K101" i="151"/>
  <c r="K102" i="151"/>
  <c r="K103" i="151"/>
  <c r="K104" i="151"/>
  <c r="K105" i="151"/>
  <c r="K106" i="151"/>
  <c r="K107" i="151"/>
  <c r="K56" i="151"/>
  <c r="BV3" i="151"/>
  <c r="BV4" i="151"/>
  <c r="BV5" i="151"/>
  <c r="BV6" i="151"/>
  <c r="BV7" i="151"/>
  <c r="BV8" i="151"/>
  <c r="BV9" i="151"/>
  <c r="BV10" i="151"/>
  <c r="BV11" i="151"/>
  <c r="BV12" i="151"/>
  <c r="BV13" i="151"/>
  <c r="BV14" i="151"/>
  <c r="BV15" i="151"/>
  <c r="BV16" i="151"/>
  <c r="BV17" i="151"/>
  <c r="BV18" i="151"/>
  <c r="BV19" i="151"/>
  <c r="BV20" i="151"/>
  <c r="BV21" i="151"/>
  <c r="BV22" i="151"/>
  <c r="BV23" i="151"/>
  <c r="BV24" i="151"/>
  <c r="BV25" i="151"/>
  <c r="BV26" i="151"/>
  <c r="BV27" i="151"/>
  <c r="BV28" i="151"/>
  <c r="BV29" i="151"/>
  <c r="BV30" i="151"/>
  <c r="BV31" i="151"/>
  <c r="BV32" i="151"/>
  <c r="BV33" i="151"/>
  <c r="BV34" i="151"/>
  <c r="BV35" i="151"/>
  <c r="BV36" i="151"/>
  <c r="BV37" i="151"/>
  <c r="BV38" i="151"/>
  <c r="BV39" i="151"/>
  <c r="BV40" i="151"/>
  <c r="BV41" i="151"/>
  <c r="BV42" i="151"/>
  <c r="BV43" i="151"/>
  <c r="BV44" i="151"/>
  <c r="BV45" i="151"/>
  <c r="BV46" i="151"/>
  <c r="BV47" i="151"/>
  <c r="BV48" i="151"/>
  <c r="BV49" i="151"/>
  <c r="BV50" i="151"/>
  <c r="BV51" i="151"/>
  <c r="BV52" i="151"/>
  <c r="BV53" i="151"/>
  <c r="BU3" i="151"/>
  <c r="BU4" i="151"/>
  <c r="BU5" i="151"/>
  <c r="BU6" i="151"/>
  <c r="BU7" i="151"/>
  <c r="BU8" i="151"/>
  <c r="BU9" i="151"/>
  <c r="BU10" i="151"/>
  <c r="BU11" i="151"/>
  <c r="BU12" i="151"/>
  <c r="BU13" i="151"/>
  <c r="BU14" i="151"/>
  <c r="BU15" i="151"/>
  <c r="BU16" i="151"/>
  <c r="BU17" i="151"/>
  <c r="BU18" i="151"/>
  <c r="BU19" i="151"/>
  <c r="BU20" i="151"/>
  <c r="BU21" i="151"/>
  <c r="BU22" i="151"/>
  <c r="BU23" i="151"/>
  <c r="BU24" i="151"/>
  <c r="BU25" i="151"/>
  <c r="BU26" i="151"/>
  <c r="BU27" i="151"/>
  <c r="BU28" i="151"/>
  <c r="BU29" i="151"/>
  <c r="BU30" i="151"/>
  <c r="BU31" i="151"/>
  <c r="BU32" i="151"/>
  <c r="BU33" i="151"/>
  <c r="BU34" i="151"/>
  <c r="BU35" i="151"/>
  <c r="BU36" i="151"/>
  <c r="BU37" i="151"/>
  <c r="BU38" i="151"/>
  <c r="BU39" i="151"/>
  <c r="BU40" i="151"/>
  <c r="BU41" i="151"/>
  <c r="BU42" i="151"/>
  <c r="BU43" i="151"/>
  <c r="BU44" i="151"/>
  <c r="BU45" i="151"/>
  <c r="BU46" i="151"/>
  <c r="BU47" i="151"/>
  <c r="BU48" i="151"/>
  <c r="BU49" i="151"/>
  <c r="BU50" i="151"/>
  <c r="BU51" i="151"/>
  <c r="BU52" i="151"/>
  <c r="BU53" i="151"/>
  <c r="BT3" i="151"/>
  <c r="BT4" i="151"/>
  <c r="BT5" i="151"/>
  <c r="BT6" i="151"/>
  <c r="BT7" i="151"/>
  <c r="BT8" i="151"/>
  <c r="BT9" i="151"/>
  <c r="BT10" i="151"/>
  <c r="BT11" i="151"/>
  <c r="BT12" i="151"/>
  <c r="BT13" i="151"/>
  <c r="BT14" i="151"/>
  <c r="BT15" i="151"/>
  <c r="BT16" i="151"/>
  <c r="BT17" i="151"/>
  <c r="BT18" i="151"/>
  <c r="BT19" i="151"/>
  <c r="BT20" i="151"/>
  <c r="BT21" i="151"/>
  <c r="BT22" i="151"/>
  <c r="BT23" i="151"/>
  <c r="BT24" i="151"/>
  <c r="BT25" i="151"/>
  <c r="BT26" i="151"/>
  <c r="BT27" i="151"/>
  <c r="BT28" i="151"/>
  <c r="BT29" i="151"/>
  <c r="BT30" i="151"/>
  <c r="BT31" i="151"/>
  <c r="BT32" i="151"/>
  <c r="BT33" i="151"/>
  <c r="BT34" i="151"/>
  <c r="BT35" i="151"/>
  <c r="BT36" i="151"/>
  <c r="BT37" i="151"/>
  <c r="BT38" i="151"/>
  <c r="BT39" i="151"/>
  <c r="BT40" i="151"/>
  <c r="BT41" i="151"/>
  <c r="BT42" i="151"/>
  <c r="BT43" i="151"/>
  <c r="BT44" i="151"/>
  <c r="BT45" i="151"/>
  <c r="BT46" i="151"/>
  <c r="BT47" i="151"/>
  <c r="BT48" i="151"/>
  <c r="BT49" i="151"/>
  <c r="BT50" i="151"/>
  <c r="BT51" i="151"/>
  <c r="BT52" i="151"/>
  <c r="BT53" i="151"/>
  <c r="BV2" i="151"/>
  <c r="BU2" i="151"/>
  <c r="BT2" i="151"/>
  <c r="BS3" i="151"/>
  <c r="BS4" i="151"/>
  <c r="BS5" i="151"/>
  <c r="BS6" i="151"/>
  <c r="BS7" i="151"/>
  <c r="BS8" i="151"/>
  <c r="BS9" i="151"/>
  <c r="BS10" i="151"/>
  <c r="BS11" i="151"/>
  <c r="BS12" i="151"/>
  <c r="BS13" i="151"/>
  <c r="BS14" i="151"/>
  <c r="BS15" i="151"/>
  <c r="BS16" i="151"/>
  <c r="BS17" i="151"/>
  <c r="BS18" i="151"/>
  <c r="BS19" i="151"/>
  <c r="BS20" i="151"/>
  <c r="BS21" i="151"/>
  <c r="BS22" i="151"/>
  <c r="BS23" i="151"/>
  <c r="BS24" i="151"/>
  <c r="BS25" i="151"/>
  <c r="BS26" i="151"/>
  <c r="BS27" i="151"/>
  <c r="BS28" i="151"/>
  <c r="BS29" i="151"/>
  <c r="BS30" i="151"/>
  <c r="BS31" i="151"/>
  <c r="BS32" i="151"/>
  <c r="BS33" i="151"/>
  <c r="BS34" i="151"/>
  <c r="BS35" i="151"/>
  <c r="BS36" i="151"/>
  <c r="BS37" i="151"/>
  <c r="BS38" i="151"/>
  <c r="BS39" i="151"/>
  <c r="BS40" i="151"/>
  <c r="BS41" i="151"/>
  <c r="BS42" i="151"/>
  <c r="BS43" i="151"/>
  <c r="BS44" i="151"/>
  <c r="BS45" i="151"/>
  <c r="BS46" i="151"/>
  <c r="BS47" i="151"/>
  <c r="BS48" i="151"/>
  <c r="BS49" i="151"/>
  <c r="BS50" i="151"/>
  <c r="BS51" i="151"/>
  <c r="BS52" i="151"/>
  <c r="BS53" i="151"/>
  <c r="BR3" i="151"/>
  <c r="BR4" i="151"/>
  <c r="BR5" i="151"/>
  <c r="BR6" i="151"/>
  <c r="BR7" i="151"/>
  <c r="BR8" i="151"/>
  <c r="BR9" i="151"/>
  <c r="BR10" i="151"/>
  <c r="BR11" i="151"/>
  <c r="BR12" i="151"/>
  <c r="BR13" i="151"/>
  <c r="BR14" i="151"/>
  <c r="BR15" i="151"/>
  <c r="BR16" i="151"/>
  <c r="BR17" i="151"/>
  <c r="BR18" i="151"/>
  <c r="BR19" i="151"/>
  <c r="BR20" i="151"/>
  <c r="BR21" i="151"/>
  <c r="BR22" i="151"/>
  <c r="BR23" i="151"/>
  <c r="BR24" i="151"/>
  <c r="BR25" i="151"/>
  <c r="BR26" i="151"/>
  <c r="BR27" i="151"/>
  <c r="BR28" i="151"/>
  <c r="BR29" i="151"/>
  <c r="BR30" i="151"/>
  <c r="BR31" i="151"/>
  <c r="BR32" i="151"/>
  <c r="BR33" i="151"/>
  <c r="BR34" i="151"/>
  <c r="BR35" i="151"/>
  <c r="BR36" i="151"/>
  <c r="BR37" i="151"/>
  <c r="BR38" i="151"/>
  <c r="BR39" i="151"/>
  <c r="BR40" i="151"/>
  <c r="BR41" i="151"/>
  <c r="BR42" i="151"/>
  <c r="BR43" i="151"/>
  <c r="BR44" i="151"/>
  <c r="BR45" i="151"/>
  <c r="BR46" i="151"/>
  <c r="BR47" i="151"/>
  <c r="BR48" i="151"/>
  <c r="BR49" i="151"/>
  <c r="BR50" i="151"/>
  <c r="BR51" i="151"/>
  <c r="BR52" i="151"/>
  <c r="BR53" i="151"/>
  <c r="BS2" i="151"/>
  <c r="BR2" i="151"/>
  <c r="BQ3" i="151"/>
  <c r="BQ4" i="151"/>
  <c r="BQ5" i="151"/>
  <c r="BQ6" i="151"/>
  <c r="BQ7" i="151"/>
  <c r="BQ8" i="151"/>
  <c r="BQ9" i="151"/>
  <c r="BQ10" i="151"/>
  <c r="BQ11" i="151"/>
  <c r="BQ12" i="151"/>
  <c r="BQ13" i="151"/>
  <c r="BQ14" i="151"/>
  <c r="BQ15" i="151"/>
  <c r="BQ16" i="151"/>
  <c r="BQ17" i="151"/>
  <c r="BQ18" i="151"/>
  <c r="BQ19" i="151"/>
  <c r="BQ20" i="151"/>
  <c r="BQ21" i="151"/>
  <c r="BQ22" i="151"/>
  <c r="BQ23" i="151"/>
  <c r="BQ24" i="151"/>
  <c r="BQ25" i="151"/>
  <c r="BQ26" i="151"/>
  <c r="BQ27" i="151"/>
  <c r="BQ28" i="151"/>
  <c r="BQ29" i="151"/>
  <c r="BQ30" i="151"/>
  <c r="BQ31" i="151"/>
  <c r="BQ32" i="151"/>
  <c r="BQ33" i="151"/>
  <c r="BQ34" i="151"/>
  <c r="BQ35" i="151"/>
  <c r="BQ36" i="151"/>
  <c r="BQ37" i="151"/>
  <c r="BQ38" i="151"/>
  <c r="BQ39" i="151"/>
  <c r="BQ40" i="151"/>
  <c r="BQ41" i="151"/>
  <c r="BQ42" i="151"/>
  <c r="BQ43" i="151"/>
  <c r="BQ44" i="151"/>
  <c r="BQ45" i="151"/>
  <c r="BQ46" i="151"/>
  <c r="BQ47" i="151"/>
  <c r="BQ48" i="151"/>
  <c r="BQ49" i="151"/>
  <c r="BQ50" i="151"/>
  <c r="BQ51" i="151"/>
  <c r="BQ52" i="151"/>
  <c r="BQ53" i="151"/>
  <c r="BQ2" i="151"/>
  <c r="BP3" i="151"/>
  <c r="BP4" i="151"/>
  <c r="BP5" i="151"/>
  <c r="BP6" i="151"/>
  <c r="BP7" i="151"/>
  <c r="BP8" i="151"/>
  <c r="BP9" i="151"/>
  <c r="BP10" i="151"/>
  <c r="BP11" i="151"/>
  <c r="BP12" i="151"/>
  <c r="BP13" i="151"/>
  <c r="BP14" i="151"/>
  <c r="BP15" i="151"/>
  <c r="BP16" i="151"/>
  <c r="BP17" i="151"/>
  <c r="BP18" i="151"/>
  <c r="BP19" i="151"/>
  <c r="BP20" i="151"/>
  <c r="BP21" i="151"/>
  <c r="BP22" i="151"/>
  <c r="BP23" i="151"/>
  <c r="BP24" i="151"/>
  <c r="BP25" i="151"/>
  <c r="BP26" i="151"/>
  <c r="BP27" i="151"/>
  <c r="BP28" i="151"/>
  <c r="BP29" i="151"/>
  <c r="BP30" i="151"/>
  <c r="BP31" i="151"/>
  <c r="BP32" i="151"/>
  <c r="BP33" i="151"/>
  <c r="BP34" i="151"/>
  <c r="BP35" i="151"/>
  <c r="BP36" i="151"/>
  <c r="BP37" i="151"/>
  <c r="BP38" i="151"/>
  <c r="BP39" i="151"/>
  <c r="BP40" i="151"/>
  <c r="BP41" i="151"/>
  <c r="BP42" i="151"/>
  <c r="BP43" i="151"/>
  <c r="BP44" i="151"/>
  <c r="BP45" i="151"/>
  <c r="BP46" i="151"/>
  <c r="BP47" i="151"/>
  <c r="BP48" i="151"/>
  <c r="BP49" i="151"/>
  <c r="BP50" i="151"/>
  <c r="BP51" i="151"/>
  <c r="BP52" i="151"/>
  <c r="BP53" i="151"/>
  <c r="BO3" i="151"/>
  <c r="BO4" i="151"/>
  <c r="BO5" i="151"/>
  <c r="BO6" i="151"/>
  <c r="BO7" i="151"/>
  <c r="BO8" i="151"/>
  <c r="BO9" i="151"/>
  <c r="BO10" i="151"/>
  <c r="BO11" i="151"/>
  <c r="BO12" i="151"/>
  <c r="BO13" i="151"/>
  <c r="BO14" i="151"/>
  <c r="BO15" i="151"/>
  <c r="BO16" i="151"/>
  <c r="BO17" i="151"/>
  <c r="BO18" i="151"/>
  <c r="BO19" i="151"/>
  <c r="BO20" i="151"/>
  <c r="BO21" i="151"/>
  <c r="BO22" i="151"/>
  <c r="BO23" i="151"/>
  <c r="BO24" i="151"/>
  <c r="BO25" i="151"/>
  <c r="BO26" i="151"/>
  <c r="BO27" i="151"/>
  <c r="BO28" i="151"/>
  <c r="BO29" i="151"/>
  <c r="BO30" i="151"/>
  <c r="BO31" i="151"/>
  <c r="BO32" i="151"/>
  <c r="BO33" i="151"/>
  <c r="BO34" i="151"/>
  <c r="BO35" i="151"/>
  <c r="BO36" i="151"/>
  <c r="BO37" i="151"/>
  <c r="BO38" i="151"/>
  <c r="BO39" i="151"/>
  <c r="BO40" i="151"/>
  <c r="BO41" i="151"/>
  <c r="BO42" i="151"/>
  <c r="BO43" i="151"/>
  <c r="BO44" i="151"/>
  <c r="BO45" i="151"/>
  <c r="BO46" i="151"/>
  <c r="BO47" i="151"/>
  <c r="BO48" i="151"/>
  <c r="BO49" i="151"/>
  <c r="BO50" i="151"/>
  <c r="BO51" i="151"/>
  <c r="BO52" i="151"/>
  <c r="BO53" i="151"/>
  <c r="BN3" i="151"/>
  <c r="BN4" i="151"/>
  <c r="BN5" i="151"/>
  <c r="BN6" i="151"/>
  <c r="BN7" i="151"/>
  <c r="BN8" i="151"/>
  <c r="BN9" i="151"/>
  <c r="BN10" i="151"/>
  <c r="BN11" i="151"/>
  <c r="BN12" i="151"/>
  <c r="BN13" i="151"/>
  <c r="BN14" i="151"/>
  <c r="BN15" i="151"/>
  <c r="BN16" i="151"/>
  <c r="BN17" i="151"/>
  <c r="BN18" i="151"/>
  <c r="BN19" i="151"/>
  <c r="BN20" i="151"/>
  <c r="BN21" i="151"/>
  <c r="BN22" i="151"/>
  <c r="BN23" i="151"/>
  <c r="BN24" i="151"/>
  <c r="BN25" i="151"/>
  <c r="BN26" i="151"/>
  <c r="BN27" i="151"/>
  <c r="BN28" i="151"/>
  <c r="BN29" i="151"/>
  <c r="BN30" i="151"/>
  <c r="BN31" i="151"/>
  <c r="BN32" i="151"/>
  <c r="BN33" i="151"/>
  <c r="BN34" i="151"/>
  <c r="BN35" i="151"/>
  <c r="BN36" i="151"/>
  <c r="BN37" i="151"/>
  <c r="BN38" i="151"/>
  <c r="BN39" i="151"/>
  <c r="BN40" i="151"/>
  <c r="BN41" i="151"/>
  <c r="BN42" i="151"/>
  <c r="BN43" i="151"/>
  <c r="BN44" i="151"/>
  <c r="BN45" i="151"/>
  <c r="BN46" i="151"/>
  <c r="BN47" i="151"/>
  <c r="BN48" i="151"/>
  <c r="BN49" i="151"/>
  <c r="BN50" i="151"/>
  <c r="BN51" i="151"/>
  <c r="BN52" i="151"/>
  <c r="BN53" i="151"/>
  <c r="BP2" i="151"/>
  <c r="BO2" i="151"/>
  <c r="BN2" i="151"/>
  <c r="BM3" i="151"/>
  <c r="BM4" i="151"/>
  <c r="BM5" i="151"/>
  <c r="BM6" i="151"/>
  <c r="BM7" i="151"/>
  <c r="BM8" i="151"/>
  <c r="BM9" i="151"/>
  <c r="BM10" i="151"/>
  <c r="BM11" i="151"/>
  <c r="BM12" i="151"/>
  <c r="BM13" i="151"/>
  <c r="BM14" i="151"/>
  <c r="BM15" i="151"/>
  <c r="BM16" i="151"/>
  <c r="BM17" i="151"/>
  <c r="BM18" i="151"/>
  <c r="BM19" i="151"/>
  <c r="BM20" i="151"/>
  <c r="BM21" i="151"/>
  <c r="BM22" i="151"/>
  <c r="BM23" i="151"/>
  <c r="BM24" i="151"/>
  <c r="BM25" i="151"/>
  <c r="BM26" i="151"/>
  <c r="BM27" i="151"/>
  <c r="BM28" i="151"/>
  <c r="BM29" i="151"/>
  <c r="BM30" i="151"/>
  <c r="BM31" i="151"/>
  <c r="BM32" i="151"/>
  <c r="BM33" i="151"/>
  <c r="BM34" i="151"/>
  <c r="BM35" i="151"/>
  <c r="BM36" i="151"/>
  <c r="BM37" i="151"/>
  <c r="BM38" i="151"/>
  <c r="BM39" i="151"/>
  <c r="BM40" i="151"/>
  <c r="BM41" i="151"/>
  <c r="BM42" i="151"/>
  <c r="BM43" i="151"/>
  <c r="BM44" i="151"/>
  <c r="BM45" i="151"/>
  <c r="BM46" i="151"/>
  <c r="BM47" i="151"/>
  <c r="BM48" i="151"/>
  <c r="BM49" i="151"/>
  <c r="BM50" i="151"/>
  <c r="BM51" i="151"/>
  <c r="BM52" i="151"/>
  <c r="BM53" i="151"/>
  <c r="BL3" i="151"/>
  <c r="BL4" i="151"/>
  <c r="BL5" i="151"/>
  <c r="BL6" i="151"/>
  <c r="BL7" i="151"/>
  <c r="BL8" i="151"/>
  <c r="BL9" i="151"/>
  <c r="BL10" i="151"/>
  <c r="BL11" i="151"/>
  <c r="BL12" i="151"/>
  <c r="BL13" i="151"/>
  <c r="BL14" i="151"/>
  <c r="BL15" i="151"/>
  <c r="BL16" i="151"/>
  <c r="BL17" i="151"/>
  <c r="BL18" i="151"/>
  <c r="BL19" i="151"/>
  <c r="BL20" i="151"/>
  <c r="BL21" i="151"/>
  <c r="BL22" i="151"/>
  <c r="BL23" i="151"/>
  <c r="BL24" i="151"/>
  <c r="BL25" i="151"/>
  <c r="BL26" i="151"/>
  <c r="BL27" i="151"/>
  <c r="BL28" i="151"/>
  <c r="BL29" i="151"/>
  <c r="BL30" i="151"/>
  <c r="BL31" i="151"/>
  <c r="BL32" i="151"/>
  <c r="BL33" i="151"/>
  <c r="BL34" i="151"/>
  <c r="BL35" i="151"/>
  <c r="BL36" i="151"/>
  <c r="BL37" i="151"/>
  <c r="BL38" i="151"/>
  <c r="BL39" i="151"/>
  <c r="BL40" i="151"/>
  <c r="BL41" i="151"/>
  <c r="BL42" i="151"/>
  <c r="BL43" i="151"/>
  <c r="BL44" i="151"/>
  <c r="BL45" i="151"/>
  <c r="BL46" i="151"/>
  <c r="BL47" i="151"/>
  <c r="BL48" i="151"/>
  <c r="BL49" i="151"/>
  <c r="BL50" i="151"/>
  <c r="BL51" i="151"/>
  <c r="BL52" i="151"/>
  <c r="BL53" i="151"/>
  <c r="BK3" i="151"/>
  <c r="BK4" i="151"/>
  <c r="BK5" i="151"/>
  <c r="BK6" i="151"/>
  <c r="BK7" i="151"/>
  <c r="BK8" i="151"/>
  <c r="BK9" i="151"/>
  <c r="BK10" i="151"/>
  <c r="BK11" i="151"/>
  <c r="BK12" i="151"/>
  <c r="BK13" i="151"/>
  <c r="BK14" i="151"/>
  <c r="BK15" i="151"/>
  <c r="BK16" i="151"/>
  <c r="BK17" i="151"/>
  <c r="BK18" i="151"/>
  <c r="BK19" i="151"/>
  <c r="BK20" i="151"/>
  <c r="BK21" i="151"/>
  <c r="BK22" i="151"/>
  <c r="BK23" i="151"/>
  <c r="BK24" i="151"/>
  <c r="BK25" i="151"/>
  <c r="BK26" i="151"/>
  <c r="BK27" i="151"/>
  <c r="BK28" i="151"/>
  <c r="BK29" i="151"/>
  <c r="BK30" i="151"/>
  <c r="BK31" i="151"/>
  <c r="BK32" i="151"/>
  <c r="BK33" i="151"/>
  <c r="BK34" i="151"/>
  <c r="BK35" i="151"/>
  <c r="BK36" i="151"/>
  <c r="BK37" i="151"/>
  <c r="BK38" i="151"/>
  <c r="BK39" i="151"/>
  <c r="BK40" i="151"/>
  <c r="BK41" i="151"/>
  <c r="BK42" i="151"/>
  <c r="BK43" i="151"/>
  <c r="BK44" i="151"/>
  <c r="BK45" i="151"/>
  <c r="BK46" i="151"/>
  <c r="BK47" i="151"/>
  <c r="BK48" i="151"/>
  <c r="BK49" i="151"/>
  <c r="BK50" i="151"/>
  <c r="BK51" i="151"/>
  <c r="BK52" i="151"/>
  <c r="BK53" i="151"/>
  <c r="BM2" i="151"/>
  <c r="BL2" i="151"/>
  <c r="BK2" i="151"/>
  <c r="L57" i="151"/>
  <c r="L58" i="151"/>
  <c r="L59" i="151"/>
  <c r="L60" i="151"/>
  <c r="L61" i="151"/>
  <c r="L62" i="151"/>
  <c r="L63" i="151"/>
  <c r="L64" i="151"/>
  <c r="L65" i="151"/>
  <c r="L66" i="151"/>
  <c r="L67" i="151"/>
  <c r="L68" i="151"/>
  <c r="L69" i="151"/>
  <c r="L70" i="151"/>
  <c r="L71" i="151"/>
  <c r="L72" i="151"/>
  <c r="L73" i="151"/>
  <c r="L74" i="151"/>
  <c r="L75" i="151"/>
  <c r="L76" i="151"/>
  <c r="L77" i="151"/>
  <c r="L78" i="151"/>
  <c r="L79" i="151"/>
  <c r="L80" i="151"/>
  <c r="L81" i="151"/>
  <c r="L82" i="151"/>
  <c r="L83" i="151"/>
  <c r="L84" i="151"/>
  <c r="L85" i="151"/>
  <c r="L86" i="151"/>
  <c r="L87" i="151"/>
  <c r="L88" i="151"/>
  <c r="L89" i="151"/>
  <c r="L90" i="151"/>
  <c r="L91" i="151"/>
  <c r="L92" i="151"/>
  <c r="L93" i="151"/>
  <c r="L94" i="151"/>
  <c r="L95" i="151"/>
  <c r="L96" i="151"/>
  <c r="L97" i="151"/>
  <c r="L98" i="151"/>
  <c r="L99" i="151"/>
  <c r="L100" i="151"/>
  <c r="L101" i="151"/>
  <c r="L102" i="151"/>
  <c r="L103" i="151"/>
  <c r="L104" i="151"/>
  <c r="L105" i="151"/>
  <c r="L106" i="151"/>
  <c r="L107" i="151"/>
  <c r="L56" i="151"/>
  <c r="M57" i="151"/>
  <c r="M58" i="151"/>
  <c r="M59" i="151"/>
  <c r="M60" i="151"/>
  <c r="M61" i="151"/>
  <c r="M62" i="151"/>
  <c r="M63" i="151"/>
  <c r="M64" i="151"/>
  <c r="M65" i="151"/>
  <c r="M66" i="151"/>
  <c r="M67" i="151"/>
  <c r="M68" i="151"/>
  <c r="M69" i="151"/>
  <c r="M70" i="151"/>
  <c r="M71" i="151"/>
  <c r="M72" i="151"/>
  <c r="M73" i="151"/>
  <c r="M74" i="151"/>
  <c r="M75" i="151"/>
  <c r="M76" i="151"/>
  <c r="M77" i="151"/>
  <c r="M78" i="151"/>
  <c r="M79" i="151"/>
  <c r="M80" i="151"/>
  <c r="M81" i="151"/>
  <c r="M82" i="151"/>
  <c r="M83" i="151"/>
  <c r="M84" i="151"/>
  <c r="M85" i="151"/>
  <c r="M86" i="151"/>
  <c r="M87" i="151"/>
  <c r="M88" i="151"/>
  <c r="M89" i="151"/>
  <c r="M90" i="151"/>
  <c r="M91" i="151"/>
  <c r="M92" i="151"/>
  <c r="M93" i="151"/>
  <c r="M94" i="151"/>
  <c r="M95" i="151"/>
  <c r="M96" i="151"/>
  <c r="M97" i="151"/>
  <c r="M98" i="151"/>
  <c r="M99" i="151"/>
  <c r="M100" i="151"/>
  <c r="M101" i="151"/>
  <c r="M102" i="151"/>
  <c r="M103" i="151"/>
  <c r="M104" i="151"/>
  <c r="M105" i="151"/>
  <c r="M106" i="151"/>
  <c r="M107" i="151"/>
  <c r="M56" i="151"/>
  <c r="BJ3" i="151"/>
  <c r="BJ4" i="151"/>
  <c r="BJ5" i="151"/>
  <c r="BJ6" i="151"/>
  <c r="BJ7" i="151"/>
  <c r="BJ8" i="151"/>
  <c r="BJ9" i="151"/>
  <c r="BJ10" i="151"/>
  <c r="BJ11" i="151"/>
  <c r="BJ12" i="151"/>
  <c r="BJ13" i="151"/>
  <c r="BJ14" i="151"/>
  <c r="BJ15" i="151"/>
  <c r="BJ16" i="151"/>
  <c r="BJ17" i="151"/>
  <c r="BJ18" i="151"/>
  <c r="BJ19" i="151"/>
  <c r="BJ20" i="151"/>
  <c r="BJ21" i="151"/>
  <c r="BJ22" i="151"/>
  <c r="BJ23" i="151"/>
  <c r="BJ24" i="151"/>
  <c r="BJ25" i="151"/>
  <c r="BJ26" i="151"/>
  <c r="BJ27" i="151"/>
  <c r="BJ28" i="151"/>
  <c r="BJ29" i="151"/>
  <c r="BJ30" i="151"/>
  <c r="BJ31" i="151"/>
  <c r="BJ32" i="151"/>
  <c r="BJ33" i="151"/>
  <c r="BJ34" i="151"/>
  <c r="BJ35" i="151"/>
  <c r="BJ36" i="151"/>
  <c r="BJ37" i="151"/>
  <c r="BJ38" i="151"/>
  <c r="BJ39" i="151"/>
  <c r="BJ40" i="151"/>
  <c r="BJ41" i="151"/>
  <c r="BJ42" i="151"/>
  <c r="BJ43" i="151"/>
  <c r="BJ44" i="151"/>
  <c r="BJ45" i="151"/>
  <c r="BJ46" i="151"/>
  <c r="BJ47" i="151"/>
  <c r="BJ48" i="151"/>
  <c r="BJ49" i="151"/>
  <c r="BJ50" i="151"/>
  <c r="BJ51" i="151"/>
  <c r="BJ52" i="151"/>
  <c r="BJ53" i="151"/>
  <c r="BI3" i="151"/>
  <c r="BI4" i="151"/>
  <c r="BI5" i="151"/>
  <c r="BI6" i="151"/>
  <c r="BI7" i="151"/>
  <c r="BI8" i="151"/>
  <c r="BI9" i="151"/>
  <c r="BI10" i="151"/>
  <c r="BI11" i="151"/>
  <c r="BI12" i="151"/>
  <c r="BI13" i="151"/>
  <c r="BI14" i="151"/>
  <c r="BI15" i="151"/>
  <c r="BI16" i="151"/>
  <c r="BI17" i="151"/>
  <c r="BI18" i="151"/>
  <c r="BI19" i="151"/>
  <c r="BI20" i="151"/>
  <c r="BI21" i="151"/>
  <c r="BI22" i="151"/>
  <c r="BI23" i="151"/>
  <c r="BI24" i="151"/>
  <c r="BI25" i="151"/>
  <c r="BI26" i="151"/>
  <c r="BI27" i="151"/>
  <c r="BI28" i="151"/>
  <c r="BI29" i="151"/>
  <c r="BI30" i="151"/>
  <c r="BI31" i="151"/>
  <c r="BI32" i="151"/>
  <c r="BI33" i="151"/>
  <c r="BI34" i="151"/>
  <c r="BI35" i="151"/>
  <c r="BI36" i="151"/>
  <c r="BI37" i="151"/>
  <c r="BI38" i="151"/>
  <c r="BI39" i="151"/>
  <c r="BI40" i="151"/>
  <c r="BI41" i="151"/>
  <c r="BI42" i="151"/>
  <c r="BI43" i="151"/>
  <c r="BI44" i="151"/>
  <c r="BI45" i="151"/>
  <c r="BI46" i="151"/>
  <c r="BI47" i="151"/>
  <c r="BI48" i="151"/>
  <c r="BI49" i="151"/>
  <c r="BI50" i="151"/>
  <c r="BI51" i="151"/>
  <c r="BI52" i="151"/>
  <c r="BI53" i="151"/>
  <c r="BH3" i="151"/>
  <c r="BH4" i="151"/>
  <c r="BH5" i="151"/>
  <c r="BH6" i="151"/>
  <c r="BH7" i="151"/>
  <c r="BH8" i="151"/>
  <c r="BH9" i="151"/>
  <c r="BH10" i="151"/>
  <c r="BH11" i="151"/>
  <c r="BH12" i="151"/>
  <c r="BH13" i="151"/>
  <c r="BH14" i="151"/>
  <c r="BH15" i="151"/>
  <c r="BH16" i="151"/>
  <c r="BH17" i="151"/>
  <c r="BH18" i="151"/>
  <c r="BH19" i="151"/>
  <c r="BH20" i="151"/>
  <c r="BH21" i="151"/>
  <c r="BH22" i="151"/>
  <c r="BH23" i="151"/>
  <c r="BH24" i="151"/>
  <c r="BH25" i="151"/>
  <c r="BH26" i="151"/>
  <c r="BH27" i="151"/>
  <c r="BH28" i="151"/>
  <c r="BH29" i="151"/>
  <c r="BH30" i="151"/>
  <c r="BH31" i="151"/>
  <c r="BH32" i="151"/>
  <c r="BH33" i="151"/>
  <c r="BH34" i="151"/>
  <c r="BH35" i="151"/>
  <c r="BH36" i="151"/>
  <c r="BH37" i="151"/>
  <c r="BH38" i="151"/>
  <c r="BH39" i="151"/>
  <c r="BH40" i="151"/>
  <c r="BH41" i="151"/>
  <c r="BH42" i="151"/>
  <c r="BH43" i="151"/>
  <c r="BH44" i="151"/>
  <c r="BH45" i="151"/>
  <c r="BH46" i="151"/>
  <c r="BH47" i="151"/>
  <c r="BH48" i="151"/>
  <c r="BH49" i="151"/>
  <c r="BH50" i="151"/>
  <c r="BH51" i="151"/>
  <c r="BH52" i="151"/>
  <c r="BH53" i="151"/>
  <c r="BJ2" i="151"/>
  <c r="BI2" i="151"/>
  <c r="BH2" i="151"/>
  <c r="AX3" i="151"/>
  <c r="AX4" i="151"/>
  <c r="AX5" i="151"/>
  <c r="AX6" i="151"/>
  <c r="AX7" i="151"/>
  <c r="AX8" i="151"/>
  <c r="AX9" i="151"/>
  <c r="AX10" i="151"/>
  <c r="AX11" i="151"/>
  <c r="AX12" i="151"/>
  <c r="AX13" i="151"/>
  <c r="AX14" i="151"/>
  <c r="AX15" i="151"/>
  <c r="AX16" i="151"/>
  <c r="AX17" i="151"/>
  <c r="AX18" i="151"/>
  <c r="AX19" i="151"/>
  <c r="AX20" i="151"/>
  <c r="AX21" i="151"/>
  <c r="AX22" i="151"/>
  <c r="AX23" i="151"/>
  <c r="AX24" i="151"/>
  <c r="AX25" i="151"/>
  <c r="AX26" i="151"/>
  <c r="AX27" i="151"/>
  <c r="AX28" i="151"/>
  <c r="AX29" i="151"/>
  <c r="AX30" i="151"/>
  <c r="AX31" i="151"/>
  <c r="AX32" i="151"/>
  <c r="AX33" i="151"/>
  <c r="AX34" i="151"/>
  <c r="AX35" i="151"/>
  <c r="AX36" i="151"/>
  <c r="AX37" i="151"/>
  <c r="AX38" i="151"/>
  <c r="AX39" i="151"/>
  <c r="AX40" i="151"/>
  <c r="AX41" i="151"/>
  <c r="AX42" i="151"/>
  <c r="AX43" i="151"/>
  <c r="AX44" i="151"/>
  <c r="AX45" i="151"/>
  <c r="AX46" i="151"/>
  <c r="AX47" i="151"/>
  <c r="AX48" i="151"/>
  <c r="AX49" i="151"/>
  <c r="AX50" i="151"/>
  <c r="AX51" i="151"/>
  <c r="AX52" i="151"/>
  <c r="AX53" i="151"/>
  <c r="AW3" i="151"/>
  <c r="AW4" i="151"/>
  <c r="AW5" i="151"/>
  <c r="AW6" i="151"/>
  <c r="AW7" i="151"/>
  <c r="AW8" i="151"/>
  <c r="AW9" i="151"/>
  <c r="AW10" i="151"/>
  <c r="AW11" i="151"/>
  <c r="AW12" i="151"/>
  <c r="AW13" i="151"/>
  <c r="AW14" i="151"/>
  <c r="AW15" i="151"/>
  <c r="AW16" i="151"/>
  <c r="AW17" i="151"/>
  <c r="AW18" i="151"/>
  <c r="AW19" i="151"/>
  <c r="AW20" i="151"/>
  <c r="AW21" i="151"/>
  <c r="AW22" i="151"/>
  <c r="AW23" i="151"/>
  <c r="AW24" i="151"/>
  <c r="AW25" i="151"/>
  <c r="AW26" i="151"/>
  <c r="AW27" i="151"/>
  <c r="AW28" i="151"/>
  <c r="AW29" i="151"/>
  <c r="AW30" i="151"/>
  <c r="AW31" i="151"/>
  <c r="AW32" i="151"/>
  <c r="AW33" i="151"/>
  <c r="AW34" i="151"/>
  <c r="AW35" i="151"/>
  <c r="AW36" i="151"/>
  <c r="AW37" i="151"/>
  <c r="AW38" i="151"/>
  <c r="AW39" i="151"/>
  <c r="AW40" i="151"/>
  <c r="AW41" i="151"/>
  <c r="AW42" i="151"/>
  <c r="AW43" i="151"/>
  <c r="AW44" i="151"/>
  <c r="AW45" i="151"/>
  <c r="AW46" i="151"/>
  <c r="AW47" i="151"/>
  <c r="AW48" i="151"/>
  <c r="AW49" i="151"/>
  <c r="AW50" i="151"/>
  <c r="AW51" i="151"/>
  <c r="AW52" i="151"/>
  <c r="AW53" i="151"/>
  <c r="AV3" i="151"/>
  <c r="AV4" i="151"/>
  <c r="AV5" i="151"/>
  <c r="AV6" i="151"/>
  <c r="AV7" i="151"/>
  <c r="AV8" i="151"/>
  <c r="AV9" i="151"/>
  <c r="AV10" i="151"/>
  <c r="AV11" i="151"/>
  <c r="AV12" i="151"/>
  <c r="AV13" i="151"/>
  <c r="AV14" i="151"/>
  <c r="AV15" i="151"/>
  <c r="AV16" i="151"/>
  <c r="AV17" i="151"/>
  <c r="AV18" i="151"/>
  <c r="AV19" i="151"/>
  <c r="AV20" i="151"/>
  <c r="AV21" i="151"/>
  <c r="AV22" i="151"/>
  <c r="AV23" i="151"/>
  <c r="AV24" i="151"/>
  <c r="AV25" i="151"/>
  <c r="AV26" i="151"/>
  <c r="AV27" i="151"/>
  <c r="AV28" i="151"/>
  <c r="AV29" i="151"/>
  <c r="AV30" i="151"/>
  <c r="AV31" i="151"/>
  <c r="AV32" i="151"/>
  <c r="AV33" i="151"/>
  <c r="AV34" i="151"/>
  <c r="AV35" i="151"/>
  <c r="AV36" i="151"/>
  <c r="AV37" i="151"/>
  <c r="AV38" i="151"/>
  <c r="AV39" i="151"/>
  <c r="AV40" i="151"/>
  <c r="AV41" i="151"/>
  <c r="AV42" i="151"/>
  <c r="AV43" i="151"/>
  <c r="AV44" i="151"/>
  <c r="AV45" i="151"/>
  <c r="AV46" i="151"/>
  <c r="AV47" i="151"/>
  <c r="AV48" i="151"/>
  <c r="AV49" i="151"/>
  <c r="AV50" i="151"/>
  <c r="AV51" i="151"/>
  <c r="AV52" i="151"/>
  <c r="AV53" i="151"/>
  <c r="AX2" i="151"/>
  <c r="AW2" i="151"/>
  <c r="AV2" i="151"/>
  <c r="BA3" i="151"/>
  <c r="BA4" i="151"/>
  <c r="BA5" i="151"/>
  <c r="BA6" i="151"/>
  <c r="BA7" i="151"/>
  <c r="BA8" i="151"/>
  <c r="BA9" i="151"/>
  <c r="BA10" i="151"/>
  <c r="BA11" i="151"/>
  <c r="BA12" i="151"/>
  <c r="BA13" i="151"/>
  <c r="BA14" i="151"/>
  <c r="BA15" i="151"/>
  <c r="BA16" i="151"/>
  <c r="BA17" i="151"/>
  <c r="BA18" i="151"/>
  <c r="BA19" i="151"/>
  <c r="BA20" i="151"/>
  <c r="BA21" i="151"/>
  <c r="BA22" i="151"/>
  <c r="BA23" i="151"/>
  <c r="BA24" i="151"/>
  <c r="BA25" i="151"/>
  <c r="BA26" i="151"/>
  <c r="BA27" i="151"/>
  <c r="BA28" i="151"/>
  <c r="BA29" i="151"/>
  <c r="BA30" i="151"/>
  <c r="BA31" i="151"/>
  <c r="BA32" i="151"/>
  <c r="BA33" i="151"/>
  <c r="BA34" i="151"/>
  <c r="BA35" i="151"/>
  <c r="BA36" i="151"/>
  <c r="BA37" i="151"/>
  <c r="BA38" i="151"/>
  <c r="BA39" i="151"/>
  <c r="BA40" i="151"/>
  <c r="BA41" i="151"/>
  <c r="BA42" i="151"/>
  <c r="BA43" i="151"/>
  <c r="BA44" i="151"/>
  <c r="BA45" i="151"/>
  <c r="BA46" i="151"/>
  <c r="BA47" i="151"/>
  <c r="BA48" i="151"/>
  <c r="BA49" i="151"/>
  <c r="BA50" i="151"/>
  <c r="BA51" i="151"/>
  <c r="BA52" i="151"/>
  <c r="BA53" i="151"/>
  <c r="AZ3" i="151"/>
  <c r="AZ4" i="151"/>
  <c r="AZ5" i="151"/>
  <c r="AZ6" i="151"/>
  <c r="AZ7" i="151"/>
  <c r="AZ8" i="151"/>
  <c r="AZ9" i="151"/>
  <c r="AZ10" i="151"/>
  <c r="AZ11" i="151"/>
  <c r="AZ12" i="151"/>
  <c r="AZ13" i="151"/>
  <c r="AZ14" i="151"/>
  <c r="AZ15" i="151"/>
  <c r="AZ16" i="151"/>
  <c r="AZ17" i="151"/>
  <c r="AZ18" i="151"/>
  <c r="AZ19" i="151"/>
  <c r="AZ20" i="151"/>
  <c r="AZ21" i="151"/>
  <c r="AZ22" i="151"/>
  <c r="AZ23" i="151"/>
  <c r="AZ24" i="151"/>
  <c r="AZ25" i="151"/>
  <c r="AZ26" i="151"/>
  <c r="AZ27" i="151"/>
  <c r="AZ28" i="151"/>
  <c r="AZ29" i="151"/>
  <c r="AZ30" i="151"/>
  <c r="AZ31" i="151"/>
  <c r="AZ32" i="151"/>
  <c r="AZ33" i="151"/>
  <c r="AZ34" i="151"/>
  <c r="AZ35" i="151"/>
  <c r="AZ36" i="151"/>
  <c r="AZ37" i="151"/>
  <c r="AZ38" i="151"/>
  <c r="AZ39" i="151"/>
  <c r="AZ40" i="151"/>
  <c r="AZ41" i="151"/>
  <c r="AZ42" i="151"/>
  <c r="AZ43" i="151"/>
  <c r="AZ44" i="151"/>
  <c r="AZ45" i="151"/>
  <c r="AZ46" i="151"/>
  <c r="AZ47" i="151"/>
  <c r="AZ48" i="151"/>
  <c r="AZ49" i="151"/>
  <c r="AZ50" i="151"/>
  <c r="AZ51" i="151"/>
  <c r="AZ52" i="151"/>
  <c r="AZ53" i="151"/>
  <c r="AY3" i="151"/>
  <c r="AY4" i="151"/>
  <c r="AY5" i="151"/>
  <c r="AY6" i="151"/>
  <c r="AY7" i="151"/>
  <c r="AY8" i="151"/>
  <c r="AY9" i="151"/>
  <c r="AY10" i="151"/>
  <c r="AY11" i="151"/>
  <c r="AY12" i="151"/>
  <c r="AY13" i="151"/>
  <c r="AY14" i="151"/>
  <c r="AY15" i="151"/>
  <c r="AY16" i="151"/>
  <c r="AY17" i="151"/>
  <c r="AY18" i="151"/>
  <c r="AY19" i="151"/>
  <c r="AY20" i="151"/>
  <c r="AY21" i="151"/>
  <c r="AY22" i="151"/>
  <c r="AY23" i="151"/>
  <c r="AY24" i="151"/>
  <c r="AY25" i="151"/>
  <c r="AY26" i="151"/>
  <c r="AY27" i="151"/>
  <c r="AY28" i="151"/>
  <c r="AY29" i="151"/>
  <c r="AY30" i="151"/>
  <c r="AY31" i="151"/>
  <c r="AY32" i="151"/>
  <c r="AY33" i="151"/>
  <c r="AY34" i="151"/>
  <c r="AY35" i="151"/>
  <c r="AY36" i="151"/>
  <c r="AY37" i="151"/>
  <c r="AY38" i="151"/>
  <c r="AY39" i="151"/>
  <c r="AY40" i="151"/>
  <c r="AY41" i="151"/>
  <c r="AY42" i="151"/>
  <c r="AY43" i="151"/>
  <c r="AY44" i="151"/>
  <c r="AY45" i="151"/>
  <c r="AY46" i="151"/>
  <c r="AY47" i="151"/>
  <c r="AY48" i="151"/>
  <c r="AY49" i="151"/>
  <c r="AY50" i="151"/>
  <c r="AY51" i="151"/>
  <c r="AY52" i="151"/>
  <c r="AY53" i="151"/>
  <c r="BA2" i="151"/>
  <c r="AZ2" i="151"/>
  <c r="AY2" i="151"/>
  <c r="BD3" i="151"/>
  <c r="BD4" i="151"/>
  <c r="BD5" i="151"/>
  <c r="BD6" i="151"/>
  <c r="BD7" i="151"/>
  <c r="BD8" i="151"/>
  <c r="BD9" i="151"/>
  <c r="BD10" i="151"/>
  <c r="BD11" i="151"/>
  <c r="BD12" i="151"/>
  <c r="BD13" i="151"/>
  <c r="BD14" i="151"/>
  <c r="BD15" i="151"/>
  <c r="BD16" i="151"/>
  <c r="BD17" i="151"/>
  <c r="BD18" i="151"/>
  <c r="BD19" i="151"/>
  <c r="BD20" i="151"/>
  <c r="BD21" i="151"/>
  <c r="BD22" i="151"/>
  <c r="BD23" i="151"/>
  <c r="BD24" i="151"/>
  <c r="BD25" i="151"/>
  <c r="BD26" i="151"/>
  <c r="BD27" i="151"/>
  <c r="BD28" i="151"/>
  <c r="BD29" i="151"/>
  <c r="BD30" i="151"/>
  <c r="BD31" i="151"/>
  <c r="BD32" i="151"/>
  <c r="BD33" i="151"/>
  <c r="BD34" i="151"/>
  <c r="BD35" i="151"/>
  <c r="BD36" i="151"/>
  <c r="BD37" i="151"/>
  <c r="BD38" i="151"/>
  <c r="BD39" i="151"/>
  <c r="BD40" i="151"/>
  <c r="BD41" i="151"/>
  <c r="BD42" i="151"/>
  <c r="BD43" i="151"/>
  <c r="BD44" i="151"/>
  <c r="BD45" i="151"/>
  <c r="BD46" i="151"/>
  <c r="BD47" i="151"/>
  <c r="BD48" i="151"/>
  <c r="BD49" i="151"/>
  <c r="BD50" i="151"/>
  <c r="BD51" i="151"/>
  <c r="BD52" i="151"/>
  <c r="BD53" i="151"/>
  <c r="BC3" i="151"/>
  <c r="BC4" i="151"/>
  <c r="BC5" i="151"/>
  <c r="BC6" i="151"/>
  <c r="BC7" i="151"/>
  <c r="BC8" i="151"/>
  <c r="BC9" i="151"/>
  <c r="BC10" i="151"/>
  <c r="BC11" i="151"/>
  <c r="BC12" i="151"/>
  <c r="BC13" i="151"/>
  <c r="BC14" i="151"/>
  <c r="BC15" i="151"/>
  <c r="BC16" i="151"/>
  <c r="BC17" i="151"/>
  <c r="BC18" i="151"/>
  <c r="BC19" i="151"/>
  <c r="BC20" i="151"/>
  <c r="BC21" i="151"/>
  <c r="BC22" i="151"/>
  <c r="BC23" i="151"/>
  <c r="BC24" i="151"/>
  <c r="BC25" i="151"/>
  <c r="BC26" i="151"/>
  <c r="BC27" i="151"/>
  <c r="BC28" i="151"/>
  <c r="BC29" i="151"/>
  <c r="BC30" i="151"/>
  <c r="BC31" i="151"/>
  <c r="BC32" i="151"/>
  <c r="BC33" i="151"/>
  <c r="BC34" i="151"/>
  <c r="BC35" i="151"/>
  <c r="BC36" i="151"/>
  <c r="BC37" i="151"/>
  <c r="BC38" i="151"/>
  <c r="BC39" i="151"/>
  <c r="BC40" i="151"/>
  <c r="BC41" i="151"/>
  <c r="BC42" i="151"/>
  <c r="BC43" i="151"/>
  <c r="BC44" i="151"/>
  <c r="BC45" i="151"/>
  <c r="BC46" i="151"/>
  <c r="BC47" i="151"/>
  <c r="BC48" i="151"/>
  <c r="BC49" i="151"/>
  <c r="BC50" i="151"/>
  <c r="BC51" i="151"/>
  <c r="BC52" i="151"/>
  <c r="BC53" i="151"/>
  <c r="BB3" i="151"/>
  <c r="BB4" i="151"/>
  <c r="BB5" i="151"/>
  <c r="BB6" i="151"/>
  <c r="BB7" i="151"/>
  <c r="BB8" i="151"/>
  <c r="BB9" i="151"/>
  <c r="BB10" i="151"/>
  <c r="BB11" i="151"/>
  <c r="BB12" i="151"/>
  <c r="BB13" i="151"/>
  <c r="BB14" i="151"/>
  <c r="BB15" i="151"/>
  <c r="BB16" i="151"/>
  <c r="BB17" i="151"/>
  <c r="BB18" i="151"/>
  <c r="BB19" i="151"/>
  <c r="BB20" i="151"/>
  <c r="BB21" i="151"/>
  <c r="BB22" i="151"/>
  <c r="BB23" i="151"/>
  <c r="BB24" i="151"/>
  <c r="BB25" i="151"/>
  <c r="BB26" i="151"/>
  <c r="BB27" i="151"/>
  <c r="BB28" i="151"/>
  <c r="BB29" i="151"/>
  <c r="BB30" i="151"/>
  <c r="BB31" i="151"/>
  <c r="BB32" i="151"/>
  <c r="BB33" i="151"/>
  <c r="BB34" i="151"/>
  <c r="BB35" i="151"/>
  <c r="BB36" i="151"/>
  <c r="BB37" i="151"/>
  <c r="BB38" i="151"/>
  <c r="BB39" i="151"/>
  <c r="BB40" i="151"/>
  <c r="BB41" i="151"/>
  <c r="BB42" i="151"/>
  <c r="BB43" i="151"/>
  <c r="BB44" i="151"/>
  <c r="BB45" i="151"/>
  <c r="BB46" i="151"/>
  <c r="BB47" i="151"/>
  <c r="BB48" i="151"/>
  <c r="BB49" i="151"/>
  <c r="BB50" i="151"/>
  <c r="BB51" i="151"/>
  <c r="BB52" i="151"/>
  <c r="BB53" i="151"/>
  <c r="BD2" i="151"/>
  <c r="BC2" i="151"/>
  <c r="BB2" i="151"/>
  <c r="CW3" i="151"/>
  <c r="CW4" i="151"/>
  <c r="CW5" i="151"/>
  <c r="CW6" i="151"/>
  <c r="CW7" i="151"/>
  <c r="CW8" i="151"/>
  <c r="CW9" i="151"/>
  <c r="CW10" i="151"/>
  <c r="CW11" i="151"/>
  <c r="CW12" i="151"/>
  <c r="CW13" i="151"/>
  <c r="CW14" i="151"/>
  <c r="CW15" i="151"/>
  <c r="CW16" i="151"/>
  <c r="CW17" i="151"/>
  <c r="CW18" i="151"/>
  <c r="CW19" i="151"/>
  <c r="CW20" i="151"/>
  <c r="CW21" i="151"/>
  <c r="CW22" i="151"/>
  <c r="CW23" i="151"/>
  <c r="CW24" i="151"/>
  <c r="CW25" i="151"/>
  <c r="CW26" i="151"/>
  <c r="CW27" i="151"/>
  <c r="CW28" i="151"/>
  <c r="CW29" i="151"/>
  <c r="CW30" i="151"/>
  <c r="CW31" i="151"/>
  <c r="CW32" i="151"/>
  <c r="CW33" i="151"/>
  <c r="CW34" i="151"/>
  <c r="CW35" i="151"/>
  <c r="CW36" i="151"/>
  <c r="CW37" i="151"/>
  <c r="CW38" i="151"/>
  <c r="CW39" i="151"/>
  <c r="CW40" i="151"/>
  <c r="CW41" i="151"/>
  <c r="CW42" i="151"/>
  <c r="CW43" i="151"/>
  <c r="CW44" i="151"/>
  <c r="CW45" i="151"/>
  <c r="CW46" i="151"/>
  <c r="CW47" i="151"/>
  <c r="CW48" i="151"/>
  <c r="CW49" i="151"/>
  <c r="CW50" i="151"/>
  <c r="CW51" i="151"/>
  <c r="CW52" i="151"/>
  <c r="CW53" i="151"/>
  <c r="CV3" i="151"/>
  <c r="CV4" i="151"/>
  <c r="CV5" i="151"/>
  <c r="CV6" i="151"/>
  <c r="CV7" i="151"/>
  <c r="CV8" i="151"/>
  <c r="CV9" i="151"/>
  <c r="CV10" i="151"/>
  <c r="CV11" i="151"/>
  <c r="CV12" i="151"/>
  <c r="CV13" i="151"/>
  <c r="CV14" i="151"/>
  <c r="CV15" i="151"/>
  <c r="CV16" i="151"/>
  <c r="CV17" i="151"/>
  <c r="CV18" i="151"/>
  <c r="CV19" i="151"/>
  <c r="CV20" i="151"/>
  <c r="CV21" i="151"/>
  <c r="CV22" i="151"/>
  <c r="CV23" i="151"/>
  <c r="CV24" i="151"/>
  <c r="CV25" i="151"/>
  <c r="CV26" i="151"/>
  <c r="CV27" i="151"/>
  <c r="CV28" i="151"/>
  <c r="CV29" i="151"/>
  <c r="CV30" i="151"/>
  <c r="CV31" i="151"/>
  <c r="CV32" i="151"/>
  <c r="CV33" i="151"/>
  <c r="CV34" i="151"/>
  <c r="CV35" i="151"/>
  <c r="CV36" i="151"/>
  <c r="CV37" i="151"/>
  <c r="CV38" i="151"/>
  <c r="CV39" i="151"/>
  <c r="CV40" i="151"/>
  <c r="CV41" i="151"/>
  <c r="CV42" i="151"/>
  <c r="CV43" i="151"/>
  <c r="CV44" i="151"/>
  <c r="CV45" i="151"/>
  <c r="CV46" i="151"/>
  <c r="CV47" i="151"/>
  <c r="CV48" i="151"/>
  <c r="CV49" i="151"/>
  <c r="CV50" i="151"/>
  <c r="CV51" i="151"/>
  <c r="CV52" i="151"/>
  <c r="CV53" i="151"/>
  <c r="CW2" i="151"/>
  <c r="CV2" i="151"/>
  <c r="CU3" i="151"/>
  <c r="CU4" i="151"/>
  <c r="CU5" i="151"/>
  <c r="CU6" i="151"/>
  <c r="CU7" i="151"/>
  <c r="CU8" i="151"/>
  <c r="CU9" i="151"/>
  <c r="CU10" i="151"/>
  <c r="CU11" i="151"/>
  <c r="CU12" i="151"/>
  <c r="CU13" i="151"/>
  <c r="CU14" i="151"/>
  <c r="CU15" i="151"/>
  <c r="CU16" i="151"/>
  <c r="CU17" i="151"/>
  <c r="CU18" i="151"/>
  <c r="CU19" i="151"/>
  <c r="CU20" i="151"/>
  <c r="CU21" i="151"/>
  <c r="CU22" i="151"/>
  <c r="CU23" i="151"/>
  <c r="CU24" i="151"/>
  <c r="CU25" i="151"/>
  <c r="CU26" i="151"/>
  <c r="CU27" i="151"/>
  <c r="CU28" i="151"/>
  <c r="CU29" i="151"/>
  <c r="CU30" i="151"/>
  <c r="CU31" i="151"/>
  <c r="CU32" i="151"/>
  <c r="CU33" i="151"/>
  <c r="CU34" i="151"/>
  <c r="CU35" i="151"/>
  <c r="CU36" i="151"/>
  <c r="CU37" i="151"/>
  <c r="CU38" i="151"/>
  <c r="CU39" i="151"/>
  <c r="CU40" i="151"/>
  <c r="CU41" i="151"/>
  <c r="CU42" i="151"/>
  <c r="CU43" i="151"/>
  <c r="CU44" i="151"/>
  <c r="CU45" i="151"/>
  <c r="CU46" i="151"/>
  <c r="CU47" i="151"/>
  <c r="CU48" i="151"/>
  <c r="CU49" i="151"/>
  <c r="CU50" i="151"/>
  <c r="CU51" i="151"/>
  <c r="CU52" i="151"/>
  <c r="CU53" i="151"/>
  <c r="CU2" i="151"/>
  <c r="CT3" i="151"/>
  <c r="CT4" i="151"/>
  <c r="CT5" i="151"/>
  <c r="CT6" i="151"/>
  <c r="CT7" i="151"/>
  <c r="CT8" i="151"/>
  <c r="CT9" i="151"/>
  <c r="CT10" i="151"/>
  <c r="CT11" i="151"/>
  <c r="CT12" i="151"/>
  <c r="CT13" i="151"/>
  <c r="CT14" i="151"/>
  <c r="CT15" i="151"/>
  <c r="CT16" i="151"/>
  <c r="CT17" i="151"/>
  <c r="CT18" i="151"/>
  <c r="CT19" i="151"/>
  <c r="CT20" i="151"/>
  <c r="CT21" i="151"/>
  <c r="CT22" i="151"/>
  <c r="CT23" i="151"/>
  <c r="CT24" i="151"/>
  <c r="CT25" i="151"/>
  <c r="CT26" i="151"/>
  <c r="CT27" i="151"/>
  <c r="CT28" i="151"/>
  <c r="CT29" i="151"/>
  <c r="CT30" i="151"/>
  <c r="CT31" i="151"/>
  <c r="CT32" i="151"/>
  <c r="CT33" i="151"/>
  <c r="CT34" i="151"/>
  <c r="CT35" i="151"/>
  <c r="CT36" i="151"/>
  <c r="CT37" i="151"/>
  <c r="CT38" i="151"/>
  <c r="CT39" i="151"/>
  <c r="CT40" i="151"/>
  <c r="CT41" i="151"/>
  <c r="CT42" i="151"/>
  <c r="CT43" i="151"/>
  <c r="CT44" i="151"/>
  <c r="CT45" i="151"/>
  <c r="CT46" i="151"/>
  <c r="CT47" i="151"/>
  <c r="CT48" i="151"/>
  <c r="CT49" i="151"/>
  <c r="CT50" i="151"/>
  <c r="CT51" i="151"/>
  <c r="CT52" i="151"/>
  <c r="CT53" i="151"/>
  <c r="CS3" i="151"/>
  <c r="CS4" i="151"/>
  <c r="CS5" i="151"/>
  <c r="CS6" i="151"/>
  <c r="CS7" i="151"/>
  <c r="CS8" i="151"/>
  <c r="CS9" i="151"/>
  <c r="CS10" i="151"/>
  <c r="CS11" i="151"/>
  <c r="CS12" i="151"/>
  <c r="CS13" i="151"/>
  <c r="CS14" i="151"/>
  <c r="CS15" i="151"/>
  <c r="CS16" i="151"/>
  <c r="CS17" i="151"/>
  <c r="CS18" i="151"/>
  <c r="CS19" i="151"/>
  <c r="CS20" i="151"/>
  <c r="CS21" i="151"/>
  <c r="CS22" i="151"/>
  <c r="CS23" i="151"/>
  <c r="CS24" i="151"/>
  <c r="CS25" i="151"/>
  <c r="CS26" i="151"/>
  <c r="CS27" i="151"/>
  <c r="CS28" i="151"/>
  <c r="CS29" i="151"/>
  <c r="CS30" i="151"/>
  <c r="CS31" i="151"/>
  <c r="CS32" i="151"/>
  <c r="CS33" i="151"/>
  <c r="CS34" i="151"/>
  <c r="CS35" i="151"/>
  <c r="CS36" i="151"/>
  <c r="CS37" i="151"/>
  <c r="CS38" i="151"/>
  <c r="CS39" i="151"/>
  <c r="CS40" i="151"/>
  <c r="CS41" i="151"/>
  <c r="CS42" i="151"/>
  <c r="CS43" i="151"/>
  <c r="CS44" i="151"/>
  <c r="CS45" i="151"/>
  <c r="CS46" i="151"/>
  <c r="CS47" i="151"/>
  <c r="CS48" i="151"/>
  <c r="CS49" i="151"/>
  <c r="CS50" i="151"/>
  <c r="CS51" i="151"/>
  <c r="CS52" i="151"/>
  <c r="CS53" i="151"/>
  <c r="CT2" i="151"/>
  <c r="CS2" i="151"/>
  <c r="CR3" i="151"/>
  <c r="CR4" i="151"/>
  <c r="CR5" i="151"/>
  <c r="CR6" i="151"/>
  <c r="CR7" i="151"/>
  <c r="CR8" i="151"/>
  <c r="CR9" i="151"/>
  <c r="CR10" i="151"/>
  <c r="CR11" i="151"/>
  <c r="CR12" i="151"/>
  <c r="CR13" i="151"/>
  <c r="CR14" i="151"/>
  <c r="CR15" i="151"/>
  <c r="CR16" i="151"/>
  <c r="CR17" i="151"/>
  <c r="CR18" i="151"/>
  <c r="CR19" i="151"/>
  <c r="CR20" i="151"/>
  <c r="CR21" i="151"/>
  <c r="CR22" i="151"/>
  <c r="CR23" i="151"/>
  <c r="CR24" i="151"/>
  <c r="CR25" i="151"/>
  <c r="CR26" i="151"/>
  <c r="CR27" i="151"/>
  <c r="CR28" i="151"/>
  <c r="CR29" i="151"/>
  <c r="CR30" i="151"/>
  <c r="CR31" i="151"/>
  <c r="CR32" i="151"/>
  <c r="CR33" i="151"/>
  <c r="CR34" i="151"/>
  <c r="CR35" i="151"/>
  <c r="CR36" i="151"/>
  <c r="CR37" i="151"/>
  <c r="CR38" i="151"/>
  <c r="CR39" i="151"/>
  <c r="CR40" i="151"/>
  <c r="CR41" i="151"/>
  <c r="CR42" i="151"/>
  <c r="CR43" i="151"/>
  <c r="CR44" i="151"/>
  <c r="CR45" i="151"/>
  <c r="CR46" i="151"/>
  <c r="CR47" i="151"/>
  <c r="CR48" i="151"/>
  <c r="CR49" i="151"/>
  <c r="CR50" i="151"/>
  <c r="CR51" i="151"/>
  <c r="CR52" i="151"/>
  <c r="CR53" i="151"/>
  <c r="CR2" i="151"/>
  <c r="J57" i="151"/>
  <c r="J58" i="151"/>
  <c r="J59" i="151"/>
  <c r="J60" i="151"/>
  <c r="J61" i="151"/>
  <c r="J62" i="151"/>
  <c r="J63" i="151"/>
  <c r="J64" i="151"/>
  <c r="J65" i="151"/>
  <c r="J66" i="151"/>
  <c r="J67" i="151"/>
  <c r="J68" i="151"/>
  <c r="J69" i="151"/>
  <c r="J70" i="151"/>
  <c r="J71" i="151"/>
  <c r="J72" i="151"/>
  <c r="J73" i="151"/>
  <c r="J74" i="151"/>
  <c r="J75" i="151"/>
  <c r="J76" i="151"/>
  <c r="J77" i="151"/>
  <c r="J78" i="151"/>
  <c r="J79" i="151"/>
  <c r="J80" i="151"/>
  <c r="J81" i="151"/>
  <c r="J82" i="151"/>
  <c r="J83" i="151"/>
  <c r="J84" i="151"/>
  <c r="J85" i="151"/>
  <c r="J86" i="151"/>
  <c r="J87" i="151"/>
  <c r="J88" i="151"/>
  <c r="J89" i="151"/>
  <c r="J90" i="151"/>
  <c r="J91" i="151"/>
  <c r="J92" i="151"/>
  <c r="J93" i="151"/>
  <c r="J94" i="151"/>
  <c r="J95" i="151"/>
  <c r="J96" i="151"/>
  <c r="J97" i="151"/>
  <c r="J98" i="151"/>
  <c r="J99" i="151"/>
  <c r="J100" i="151"/>
  <c r="J101" i="151"/>
  <c r="J102" i="151"/>
  <c r="J103" i="151"/>
  <c r="J104" i="151"/>
  <c r="J105" i="151"/>
  <c r="J106" i="151"/>
  <c r="J107" i="151"/>
  <c r="J56" i="151"/>
  <c r="F57" i="151"/>
  <c r="F58" i="151"/>
  <c r="F59" i="151"/>
  <c r="F60" i="151"/>
  <c r="F61" i="151"/>
  <c r="F62" i="151"/>
  <c r="F63" i="151"/>
  <c r="F64" i="151"/>
  <c r="F65" i="151"/>
  <c r="F66" i="151"/>
  <c r="F67" i="151"/>
  <c r="F68" i="151"/>
  <c r="F69" i="151"/>
  <c r="F70" i="151"/>
  <c r="F71" i="151"/>
  <c r="F72" i="151"/>
  <c r="F73" i="151"/>
  <c r="F74" i="151"/>
  <c r="F75" i="151"/>
  <c r="F76" i="151"/>
  <c r="F77" i="151"/>
  <c r="F78" i="151"/>
  <c r="F79" i="151"/>
  <c r="F80" i="151"/>
  <c r="F81" i="151"/>
  <c r="F82" i="151"/>
  <c r="F83" i="151"/>
  <c r="F84" i="151"/>
  <c r="F85" i="151"/>
  <c r="F86" i="151"/>
  <c r="F87" i="151"/>
  <c r="F88" i="151"/>
  <c r="F89" i="151"/>
  <c r="F90" i="151"/>
  <c r="F91" i="151"/>
  <c r="F92" i="151"/>
  <c r="F93" i="151"/>
  <c r="F94" i="151"/>
  <c r="F95" i="151"/>
  <c r="F96" i="151"/>
  <c r="F97" i="151"/>
  <c r="F98" i="151"/>
  <c r="F99" i="151"/>
  <c r="F100" i="151"/>
  <c r="F101" i="151"/>
  <c r="F102" i="151"/>
  <c r="F103" i="151"/>
  <c r="F104" i="151"/>
  <c r="F105" i="151"/>
  <c r="F106" i="151"/>
  <c r="F107" i="151"/>
  <c r="F56" i="151"/>
  <c r="CQ3" i="151" l="1"/>
  <c r="CQ4" i="151"/>
  <c r="CQ5" i="151"/>
  <c r="CQ6" i="151"/>
  <c r="CQ7" i="151"/>
  <c r="CQ8" i="151"/>
  <c r="CQ9" i="151"/>
  <c r="CQ10" i="151"/>
  <c r="CQ11" i="151"/>
  <c r="CQ12" i="151"/>
  <c r="CQ13" i="151"/>
  <c r="CQ14" i="151"/>
  <c r="CQ15" i="151"/>
  <c r="CQ16" i="151"/>
  <c r="CQ17" i="151"/>
  <c r="CQ18" i="151"/>
  <c r="CQ19" i="151"/>
  <c r="CQ20" i="151"/>
  <c r="CQ21" i="151"/>
  <c r="CQ22" i="151"/>
  <c r="CQ23" i="151"/>
  <c r="CQ24" i="151"/>
  <c r="CQ25" i="151"/>
  <c r="CQ26" i="151"/>
  <c r="CQ27" i="151"/>
  <c r="CQ28" i="151"/>
  <c r="CQ29" i="151"/>
  <c r="CQ30" i="151"/>
  <c r="CQ31" i="151"/>
  <c r="CQ32" i="151"/>
  <c r="CQ33" i="151"/>
  <c r="CQ34" i="151"/>
  <c r="CQ35" i="151"/>
  <c r="CQ36" i="151"/>
  <c r="CQ37" i="151"/>
  <c r="CQ38" i="151"/>
  <c r="CQ39" i="151"/>
  <c r="CQ40" i="151"/>
  <c r="CQ41" i="151"/>
  <c r="CQ42" i="151"/>
  <c r="CQ43" i="151"/>
  <c r="CQ44" i="151"/>
  <c r="CQ45" i="151"/>
  <c r="CQ46" i="151"/>
  <c r="CQ47" i="151"/>
  <c r="CQ48" i="151"/>
  <c r="CQ49" i="151"/>
  <c r="CQ50" i="151"/>
  <c r="CQ51" i="151"/>
  <c r="CQ52" i="151"/>
  <c r="CQ53" i="151"/>
  <c r="CP3" i="151"/>
  <c r="CP4" i="151"/>
  <c r="CP5" i="151"/>
  <c r="CP6" i="151"/>
  <c r="CP7" i="151"/>
  <c r="CP8" i="151"/>
  <c r="CP9" i="151"/>
  <c r="CP10" i="151"/>
  <c r="CP11" i="151"/>
  <c r="CP12" i="151"/>
  <c r="CP13" i="151"/>
  <c r="CP14" i="151"/>
  <c r="CP15" i="151"/>
  <c r="CP16" i="151"/>
  <c r="CP17" i="151"/>
  <c r="CP18" i="151"/>
  <c r="CP19" i="151"/>
  <c r="CP20" i="151"/>
  <c r="CP21" i="151"/>
  <c r="CP22" i="151"/>
  <c r="CP23" i="151"/>
  <c r="CP24" i="151"/>
  <c r="CP25" i="151"/>
  <c r="CP26" i="151"/>
  <c r="CP27" i="151"/>
  <c r="CP28" i="151"/>
  <c r="CP29" i="151"/>
  <c r="CP30" i="151"/>
  <c r="CP31" i="151"/>
  <c r="CP32" i="151"/>
  <c r="CP33" i="151"/>
  <c r="CP34" i="151"/>
  <c r="CP35" i="151"/>
  <c r="CP36" i="151"/>
  <c r="CP37" i="151"/>
  <c r="CP38" i="151"/>
  <c r="CP39" i="151"/>
  <c r="CP40" i="151"/>
  <c r="CP41" i="151"/>
  <c r="CP42" i="151"/>
  <c r="CP43" i="151"/>
  <c r="CP44" i="151"/>
  <c r="CP45" i="151"/>
  <c r="CP46" i="151"/>
  <c r="CP47" i="151"/>
  <c r="CP48" i="151"/>
  <c r="CP49" i="151"/>
  <c r="CP50" i="151"/>
  <c r="CP51" i="151"/>
  <c r="CP52" i="151"/>
  <c r="CP53" i="151"/>
  <c r="CO3" i="151"/>
  <c r="CO4" i="151"/>
  <c r="CO5" i="151"/>
  <c r="CO6" i="151"/>
  <c r="CO7" i="151"/>
  <c r="CO8" i="151"/>
  <c r="CO9" i="151"/>
  <c r="CO10" i="151"/>
  <c r="CO11" i="151"/>
  <c r="CO12" i="151"/>
  <c r="CO13" i="151"/>
  <c r="CO14" i="151"/>
  <c r="CO15" i="151"/>
  <c r="CO16" i="151"/>
  <c r="CO17" i="151"/>
  <c r="CO18" i="151"/>
  <c r="CO19" i="151"/>
  <c r="CO20" i="151"/>
  <c r="CO21" i="151"/>
  <c r="CO22" i="151"/>
  <c r="CO23" i="151"/>
  <c r="CO24" i="151"/>
  <c r="CO25" i="151"/>
  <c r="CO26" i="151"/>
  <c r="CO27" i="151"/>
  <c r="CO28" i="151"/>
  <c r="CO29" i="151"/>
  <c r="CO30" i="151"/>
  <c r="CO31" i="151"/>
  <c r="CO32" i="151"/>
  <c r="CO33" i="151"/>
  <c r="CO34" i="151"/>
  <c r="CO35" i="151"/>
  <c r="CO36" i="151"/>
  <c r="CO37" i="151"/>
  <c r="CO38" i="151"/>
  <c r="CO39" i="151"/>
  <c r="CO40" i="151"/>
  <c r="CO41" i="151"/>
  <c r="CO42" i="151"/>
  <c r="CO43" i="151"/>
  <c r="CO44" i="151"/>
  <c r="CO45" i="151"/>
  <c r="CO46" i="151"/>
  <c r="CO47" i="151"/>
  <c r="CO48" i="151"/>
  <c r="CO49" i="151"/>
  <c r="CO50" i="151"/>
  <c r="CO51" i="151"/>
  <c r="CO52" i="151"/>
  <c r="CO53" i="151"/>
  <c r="CQ2" i="151"/>
  <c r="CP2" i="151"/>
  <c r="CO2" i="151"/>
  <c r="I57" i="151"/>
  <c r="I58" i="151"/>
  <c r="I59" i="151"/>
  <c r="I60" i="151"/>
  <c r="I61" i="151"/>
  <c r="I62" i="151"/>
  <c r="I63" i="151"/>
  <c r="I64" i="151"/>
  <c r="I65" i="151"/>
  <c r="I66" i="151"/>
  <c r="I67" i="151"/>
  <c r="I68" i="151"/>
  <c r="I69" i="151"/>
  <c r="I70" i="151"/>
  <c r="I71" i="151"/>
  <c r="I72" i="151"/>
  <c r="I73" i="151"/>
  <c r="I74" i="151"/>
  <c r="I75" i="151"/>
  <c r="I76" i="151"/>
  <c r="I77" i="151"/>
  <c r="I78" i="151"/>
  <c r="I79" i="151"/>
  <c r="I80" i="151"/>
  <c r="I81" i="151"/>
  <c r="I82" i="151"/>
  <c r="I83" i="151"/>
  <c r="I84" i="151"/>
  <c r="I85" i="151"/>
  <c r="I86" i="151"/>
  <c r="I87" i="151"/>
  <c r="I88" i="151"/>
  <c r="I89" i="151"/>
  <c r="I90" i="151"/>
  <c r="I91" i="151"/>
  <c r="I92" i="151"/>
  <c r="I93" i="151"/>
  <c r="I94" i="151"/>
  <c r="I95" i="151"/>
  <c r="I96" i="151"/>
  <c r="I97" i="151"/>
  <c r="I98" i="151"/>
  <c r="I99" i="151"/>
  <c r="I100" i="151"/>
  <c r="I101" i="151"/>
  <c r="I102" i="151"/>
  <c r="I103" i="151"/>
  <c r="I104" i="151"/>
  <c r="I105" i="151"/>
  <c r="I106" i="151"/>
  <c r="I107" i="151"/>
  <c r="I56" i="151"/>
  <c r="AU3" i="151"/>
  <c r="AU4" i="151"/>
  <c r="AU5" i="151"/>
  <c r="AU6" i="151"/>
  <c r="AU7" i="151"/>
  <c r="AU8" i="151"/>
  <c r="AU9" i="151"/>
  <c r="AU10" i="151"/>
  <c r="AU11" i="151"/>
  <c r="AU12" i="151"/>
  <c r="AU13" i="151"/>
  <c r="AU14" i="151"/>
  <c r="AU15" i="151"/>
  <c r="AU16" i="151"/>
  <c r="AU17" i="151"/>
  <c r="AU18" i="151"/>
  <c r="AU19" i="151"/>
  <c r="AU20" i="151"/>
  <c r="AU21" i="151"/>
  <c r="AU22" i="151"/>
  <c r="AU23" i="151"/>
  <c r="AU24" i="151"/>
  <c r="AU25" i="151"/>
  <c r="AU26" i="151"/>
  <c r="AU27" i="151"/>
  <c r="AU28" i="151"/>
  <c r="AU29" i="151"/>
  <c r="AU30" i="151"/>
  <c r="AU31" i="151"/>
  <c r="AU32" i="151"/>
  <c r="AU33" i="151"/>
  <c r="AU34" i="151"/>
  <c r="AU35" i="151"/>
  <c r="AU36" i="151"/>
  <c r="AU37" i="151"/>
  <c r="AU38" i="151"/>
  <c r="AU39" i="151"/>
  <c r="AU40" i="151"/>
  <c r="AU41" i="151"/>
  <c r="AU42" i="151"/>
  <c r="AU43" i="151"/>
  <c r="AU44" i="151"/>
  <c r="AU45" i="151"/>
  <c r="AU46" i="151"/>
  <c r="AU47" i="151"/>
  <c r="AU48" i="151"/>
  <c r="AU49" i="151"/>
  <c r="AU50" i="151"/>
  <c r="AU51" i="151"/>
  <c r="AU52" i="151"/>
  <c r="AU53" i="151"/>
  <c r="AT3" i="151"/>
  <c r="AT4" i="151"/>
  <c r="AT5" i="151"/>
  <c r="AT6" i="151"/>
  <c r="AT7" i="151"/>
  <c r="AT8" i="151"/>
  <c r="AT9" i="151"/>
  <c r="AT10" i="151"/>
  <c r="AT11" i="151"/>
  <c r="AT12" i="151"/>
  <c r="AT13" i="151"/>
  <c r="AT14" i="151"/>
  <c r="AT15" i="151"/>
  <c r="AT16" i="151"/>
  <c r="AT17" i="151"/>
  <c r="AT18" i="151"/>
  <c r="AT19" i="151"/>
  <c r="AT20" i="151"/>
  <c r="AT21" i="151"/>
  <c r="AT22" i="151"/>
  <c r="AT23" i="151"/>
  <c r="AT24" i="151"/>
  <c r="AT25" i="151"/>
  <c r="AT26" i="151"/>
  <c r="AT27" i="151"/>
  <c r="AT28" i="151"/>
  <c r="AT29" i="151"/>
  <c r="AT30" i="151"/>
  <c r="AT31" i="151"/>
  <c r="AT32" i="151"/>
  <c r="AT33" i="151"/>
  <c r="AT34" i="151"/>
  <c r="AT35" i="151"/>
  <c r="AT36" i="151"/>
  <c r="AT37" i="151"/>
  <c r="AT38" i="151"/>
  <c r="AT39" i="151"/>
  <c r="AT40" i="151"/>
  <c r="AT41" i="151"/>
  <c r="AT42" i="151"/>
  <c r="AT43" i="151"/>
  <c r="AT44" i="151"/>
  <c r="AT45" i="151"/>
  <c r="AT46" i="151"/>
  <c r="AT47" i="151"/>
  <c r="AT48" i="151"/>
  <c r="AT49" i="151"/>
  <c r="AT50" i="151"/>
  <c r="AT51" i="151"/>
  <c r="AT52" i="151"/>
  <c r="AT53" i="151"/>
  <c r="AS3" i="151"/>
  <c r="AS4" i="151"/>
  <c r="AS5" i="151"/>
  <c r="AS6" i="151"/>
  <c r="AS7" i="151"/>
  <c r="AS8" i="151"/>
  <c r="AS9" i="151"/>
  <c r="AS10" i="151"/>
  <c r="AS11" i="151"/>
  <c r="AS12" i="151"/>
  <c r="AS13" i="151"/>
  <c r="AS14" i="151"/>
  <c r="AS15" i="151"/>
  <c r="AS16" i="151"/>
  <c r="AS17" i="151"/>
  <c r="AS18" i="151"/>
  <c r="AS19" i="151"/>
  <c r="AS20" i="151"/>
  <c r="AS21" i="151"/>
  <c r="AS22" i="151"/>
  <c r="AS23" i="151"/>
  <c r="AS24" i="151"/>
  <c r="AS25" i="151"/>
  <c r="AS26" i="151"/>
  <c r="AS27" i="151"/>
  <c r="AS28" i="151"/>
  <c r="AS29" i="151"/>
  <c r="AS30" i="151"/>
  <c r="AS31" i="151"/>
  <c r="AS32" i="151"/>
  <c r="AS33" i="151"/>
  <c r="AS34" i="151"/>
  <c r="AS35" i="151"/>
  <c r="AS36" i="151"/>
  <c r="AS37" i="151"/>
  <c r="AS38" i="151"/>
  <c r="AS39" i="151"/>
  <c r="AS40" i="151"/>
  <c r="AS41" i="151"/>
  <c r="AS42" i="151"/>
  <c r="AS43" i="151"/>
  <c r="AS44" i="151"/>
  <c r="AS45" i="151"/>
  <c r="AS46" i="151"/>
  <c r="AS47" i="151"/>
  <c r="AS48" i="151"/>
  <c r="AS49" i="151"/>
  <c r="AS50" i="151"/>
  <c r="AS51" i="151"/>
  <c r="AS52" i="151"/>
  <c r="AS53" i="151"/>
  <c r="AU2" i="151"/>
  <c r="AT2" i="151"/>
  <c r="AS2" i="151"/>
  <c r="H57" i="151"/>
  <c r="H58" i="151"/>
  <c r="H59" i="151"/>
  <c r="H60" i="151"/>
  <c r="H61" i="151"/>
  <c r="H62" i="151"/>
  <c r="H63" i="151"/>
  <c r="H64" i="151"/>
  <c r="H65" i="151"/>
  <c r="H66" i="151"/>
  <c r="H67" i="151"/>
  <c r="H68" i="151"/>
  <c r="H69" i="151"/>
  <c r="H70" i="151"/>
  <c r="H71" i="151"/>
  <c r="H72" i="151"/>
  <c r="H73" i="151"/>
  <c r="H74" i="151"/>
  <c r="H75" i="151"/>
  <c r="H76" i="151"/>
  <c r="H77" i="151"/>
  <c r="H78" i="151"/>
  <c r="H79" i="151"/>
  <c r="H80" i="151"/>
  <c r="H81" i="151"/>
  <c r="H82" i="151"/>
  <c r="H83" i="151"/>
  <c r="H84" i="151"/>
  <c r="H85" i="151"/>
  <c r="H86" i="151"/>
  <c r="H87" i="151"/>
  <c r="H88" i="151"/>
  <c r="H89" i="151"/>
  <c r="H90" i="151"/>
  <c r="H91" i="151"/>
  <c r="H92" i="151"/>
  <c r="H93" i="151"/>
  <c r="H94" i="151"/>
  <c r="H95" i="151"/>
  <c r="H96" i="151"/>
  <c r="H97" i="151"/>
  <c r="H98" i="151"/>
  <c r="H99" i="151"/>
  <c r="H100" i="151"/>
  <c r="H101" i="151"/>
  <c r="H102" i="151"/>
  <c r="H103" i="151"/>
  <c r="H104" i="151"/>
  <c r="H105" i="151"/>
  <c r="H106" i="151"/>
  <c r="H107" i="151"/>
  <c r="H56" i="151"/>
  <c r="G57" i="151"/>
  <c r="G58" i="151"/>
  <c r="G59" i="151"/>
  <c r="G60" i="151"/>
  <c r="G61" i="151"/>
  <c r="G62" i="151"/>
  <c r="G63" i="151"/>
  <c r="G64" i="151"/>
  <c r="G65" i="151"/>
  <c r="G66" i="151"/>
  <c r="G67" i="151"/>
  <c r="G68" i="151"/>
  <c r="G69" i="151"/>
  <c r="G70" i="151"/>
  <c r="G71" i="151"/>
  <c r="G72" i="151"/>
  <c r="G73" i="151"/>
  <c r="G74" i="151"/>
  <c r="G75" i="151"/>
  <c r="G76" i="151"/>
  <c r="G77" i="151"/>
  <c r="G78" i="151"/>
  <c r="G79" i="151"/>
  <c r="G80" i="151"/>
  <c r="G81" i="151"/>
  <c r="G82" i="151"/>
  <c r="G83" i="151"/>
  <c r="G84" i="151"/>
  <c r="G85" i="151"/>
  <c r="G86" i="151"/>
  <c r="G87" i="151"/>
  <c r="G88" i="151"/>
  <c r="G89" i="151"/>
  <c r="G90" i="151"/>
  <c r="G91" i="151"/>
  <c r="G92" i="151"/>
  <c r="G93" i="151"/>
  <c r="G94" i="151"/>
  <c r="G95" i="151"/>
  <c r="G96" i="151"/>
  <c r="G97" i="151"/>
  <c r="G98" i="151"/>
  <c r="G99" i="151"/>
  <c r="G100" i="151"/>
  <c r="G101" i="151"/>
  <c r="G102" i="151"/>
  <c r="G103" i="151"/>
  <c r="G104" i="151"/>
  <c r="G105" i="151"/>
  <c r="G106" i="151"/>
  <c r="G107" i="151"/>
  <c r="G56" i="151"/>
  <c r="AO3" i="151"/>
  <c r="AO4" i="151"/>
  <c r="AO5" i="151"/>
  <c r="AO6" i="151"/>
  <c r="AO7" i="151"/>
  <c r="AO8" i="151"/>
  <c r="AO9" i="151"/>
  <c r="AO10" i="151"/>
  <c r="AO11" i="151"/>
  <c r="AO12" i="151"/>
  <c r="AO13" i="151"/>
  <c r="AO14" i="151"/>
  <c r="AO15" i="151"/>
  <c r="AO16" i="151"/>
  <c r="AO17" i="151"/>
  <c r="AO18" i="151"/>
  <c r="AO19" i="151"/>
  <c r="AO20" i="151"/>
  <c r="AO21" i="151"/>
  <c r="AO22" i="151"/>
  <c r="AO23" i="151"/>
  <c r="AO24" i="151"/>
  <c r="AO25" i="151"/>
  <c r="AO26" i="151"/>
  <c r="AO27" i="151"/>
  <c r="AO28" i="151"/>
  <c r="AO29" i="151"/>
  <c r="AO30" i="151"/>
  <c r="AO31" i="151"/>
  <c r="AO32" i="151"/>
  <c r="AO33" i="151"/>
  <c r="AO34" i="151"/>
  <c r="AO35" i="151"/>
  <c r="AO36" i="151"/>
  <c r="AO37" i="151"/>
  <c r="AO38" i="151"/>
  <c r="AO39" i="151"/>
  <c r="AO40" i="151"/>
  <c r="AO41" i="151"/>
  <c r="AO42" i="151"/>
  <c r="AO43" i="151"/>
  <c r="AO44" i="151"/>
  <c r="AO45" i="151"/>
  <c r="AO46" i="151"/>
  <c r="AO47" i="151"/>
  <c r="AO48" i="151"/>
  <c r="AO49" i="151"/>
  <c r="AO50" i="151"/>
  <c r="AO51" i="151"/>
  <c r="AO52" i="151"/>
  <c r="AO53" i="151"/>
  <c r="AN3" i="151"/>
  <c r="AN4" i="151"/>
  <c r="AN5" i="151"/>
  <c r="AN6" i="151"/>
  <c r="AN7" i="151"/>
  <c r="AN8" i="151"/>
  <c r="AN9" i="151"/>
  <c r="AN10" i="151"/>
  <c r="AN11" i="151"/>
  <c r="AN12" i="151"/>
  <c r="AN13" i="151"/>
  <c r="AN14" i="151"/>
  <c r="AN15" i="151"/>
  <c r="AN16" i="151"/>
  <c r="AN17" i="151"/>
  <c r="AN18" i="151"/>
  <c r="AN19" i="151"/>
  <c r="AN20" i="151"/>
  <c r="AN21" i="151"/>
  <c r="AN22" i="151"/>
  <c r="AN23" i="151"/>
  <c r="AN24" i="151"/>
  <c r="AN25" i="151"/>
  <c r="AN26" i="151"/>
  <c r="AN27" i="151"/>
  <c r="AN28" i="151"/>
  <c r="AN29" i="151"/>
  <c r="AN30" i="151"/>
  <c r="AN31" i="151"/>
  <c r="AN32" i="151"/>
  <c r="AN33" i="151"/>
  <c r="AN34" i="151"/>
  <c r="AN35" i="151"/>
  <c r="AN36" i="151"/>
  <c r="AN37" i="151"/>
  <c r="AN38" i="151"/>
  <c r="AN39" i="151"/>
  <c r="AN40" i="151"/>
  <c r="AN41" i="151"/>
  <c r="AN42" i="151"/>
  <c r="AN43" i="151"/>
  <c r="AN44" i="151"/>
  <c r="AN45" i="151"/>
  <c r="AN46" i="151"/>
  <c r="AN47" i="151"/>
  <c r="AN48" i="151"/>
  <c r="AN49" i="151"/>
  <c r="AN50" i="151"/>
  <c r="AN51" i="151"/>
  <c r="AN52" i="151"/>
  <c r="AN53" i="151"/>
  <c r="AM3" i="151"/>
  <c r="AM4" i="151"/>
  <c r="AM5" i="151"/>
  <c r="AM6" i="151"/>
  <c r="AM7" i="151"/>
  <c r="AM8" i="151"/>
  <c r="AM9" i="151"/>
  <c r="AM10" i="151"/>
  <c r="AM11" i="151"/>
  <c r="AM12" i="151"/>
  <c r="AM13" i="151"/>
  <c r="AM14" i="151"/>
  <c r="AM15" i="151"/>
  <c r="AM16" i="151"/>
  <c r="AM17" i="151"/>
  <c r="AM18" i="151"/>
  <c r="AM19" i="151"/>
  <c r="AM20" i="151"/>
  <c r="AM21" i="151"/>
  <c r="AM22" i="151"/>
  <c r="AM23" i="151"/>
  <c r="AM24" i="151"/>
  <c r="AM25" i="151"/>
  <c r="AM26" i="151"/>
  <c r="AM27" i="151"/>
  <c r="AM28" i="151"/>
  <c r="AM29" i="151"/>
  <c r="AM30" i="151"/>
  <c r="AM31" i="151"/>
  <c r="AM32" i="151"/>
  <c r="AM33" i="151"/>
  <c r="AM34" i="151"/>
  <c r="AM35" i="151"/>
  <c r="AM36" i="151"/>
  <c r="AM37" i="151"/>
  <c r="AM38" i="151"/>
  <c r="AM39" i="151"/>
  <c r="AM40" i="151"/>
  <c r="AM41" i="151"/>
  <c r="AM42" i="151"/>
  <c r="AM43" i="151"/>
  <c r="AM44" i="151"/>
  <c r="AM45" i="151"/>
  <c r="AM46" i="151"/>
  <c r="AM47" i="151"/>
  <c r="AM48" i="151"/>
  <c r="AM49" i="151"/>
  <c r="AM50" i="151"/>
  <c r="AM51" i="151"/>
  <c r="AM52" i="151"/>
  <c r="AM53" i="151"/>
  <c r="AO2" i="151"/>
  <c r="AN2" i="151"/>
  <c r="AM2" i="151"/>
  <c r="AL3" i="151"/>
  <c r="AL4" i="151"/>
  <c r="AL5" i="151"/>
  <c r="AL6" i="151"/>
  <c r="AL7" i="151"/>
  <c r="AL8" i="151"/>
  <c r="AL9" i="151"/>
  <c r="AL10" i="151"/>
  <c r="AL11" i="151"/>
  <c r="AL12" i="151"/>
  <c r="AL13" i="151"/>
  <c r="AL14" i="151"/>
  <c r="AL15" i="151"/>
  <c r="AL16" i="151"/>
  <c r="AL17" i="151"/>
  <c r="AL18" i="151"/>
  <c r="AL19" i="151"/>
  <c r="AL20" i="151"/>
  <c r="AL21" i="151"/>
  <c r="AL22" i="151"/>
  <c r="AL23" i="151"/>
  <c r="AL24" i="151"/>
  <c r="AL25" i="151"/>
  <c r="AL26" i="151"/>
  <c r="AL27" i="151"/>
  <c r="AL28" i="151"/>
  <c r="AL29" i="151"/>
  <c r="AL30" i="151"/>
  <c r="AL31" i="151"/>
  <c r="AL32" i="151"/>
  <c r="AL33" i="151"/>
  <c r="AL34" i="151"/>
  <c r="AL35" i="151"/>
  <c r="AL36" i="151"/>
  <c r="AL37" i="151"/>
  <c r="AL38" i="151"/>
  <c r="AL39" i="151"/>
  <c r="AL40" i="151"/>
  <c r="AL41" i="151"/>
  <c r="AL42" i="151"/>
  <c r="AL43" i="151"/>
  <c r="AL44" i="151"/>
  <c r="AL45" i="151"/>
  <c r="AL46" i="151"/>
  <c r="AL47" i="151"/>
  <c r="AL48" i="151"/>
  <c r="AL49" i="151"/>
  <c r="AL50" i="151"/>
  <c r="AL51" i="151"/>
  <c r="AL52" i="151"/>
  <c r="AL53" i="151"/>
  <c r="AK3" i="151"/>
  <c r="AK4" i="151"/>
  <c r="AK5" i="151"/>
  <c r="AK6" i="151"/>
  <c r="AK7" i="151"/>
  <c r="AK8" i="151"/>
  <c r="AK9" i="151"/>
  <c r="AK10" i="151"/>
  <c r="AK11" i="151"/>
  <c r="AK12" i="151"/>
  <c r="AK13" i="151"/>
  <c r="AK14" i="151"/>
  <c r="AK15" i="151"/>
  <c r="AK16" i="151"/>
  <c r="AK17" i="151"/>
  <c r="AK18" i="151"/>
  <c r="AK19" i="151"/>
  <c r="AK20" i="151"/>
  <c r="AK21" i="151"/>
  <c r="AK22" i="151"/>
  <c r="AK23" i="151"/>
  <c r="AK24" i="151"/>
  <c r="AK25" i="151"/>
  <c r="AK26" i="151"/>
  <c r="AK27" i="151"/>
  <c r="AK28" i="151"/>
  <c r="AK29" i="151"/>
  <c r="AK30" i="151"/>
  <c r="AK31" i="151"/>
  <c r="AK32" i="151"/>
  <c r="AK33" i="151"/>
  <c r="AK34" i="151"/>
  <c r="AK35" i="151"/>
  <c r="AK36" i="151"/>
  <c r="AK37" i="151"/>
  <c r="AK38" i="151"/>
  <c r="AK39" i="151"/>
  <c r="AK40" i="151"/>
  <c r="AK41" i="151"/>
  <c r="AK42" i="151"/>
  <c r="AK43" i="151"/>
  <c r="AK44" i="151"/>
  <c r="AK45" i="151"/>
  <c r="AK46" i="151"/>
  <c r="AK47" i="151"/>
  <c r="AK48" i="151"/>
  <c r="AK49" i="151"/>
  <c r="AK50" i="151"/>
  <c r="AK51" i="151"/>
  <c r="AK52" i="151"/>
  <c r="AK53" i="151"/>
  <c r="AL2" i="151"/>
  <c r="AK2" i="151"/>
  <c r="AJ3" i="151"/>
  <c r="AJ4" i="151"/>
  <c r="AJ5" i="151"/>
  <c r="AJ6" i="151"/>
  <c r="AJ7" i="151"/>
  <c r="AJ8" i="151"/>
  <c r="AJ9" i="151"/>
  <c r="AJ10" i="151"/>
  <c r="AJ11" i="151"/>
  <c r="AJ12" i="151"/>
  <c r="AJ13" i="151"/>
  <c r="AJ14" i="151"/>
  <c r="AJ15" i="151"/>
  <c r="AJ16" i="151"/>
  <c r="AJ17" i="151"/>
  <c r="AJ18" i="151"/>
  <c r="AJ19" i="151"/>
  <c r="AJ20" i="151"/>
  <c r="AJ21" i="151"/>
  <c r="AJ22" i="151"/>
  <c r="AJ23" i="151"/>
  <c r="AJ24" i="151"/>
  <c r="AJ25" i="151"/>
  <c r="AJ26" i="151"/>
  <c r="AJ27" i="151"/>
  <c r="AJ28" i="151"/>
  <c r="AJ29" i="151"/>
  <c r="AJ30" i="151"/>
  <c r="AJ31" i="151"/>
  <c r="AJ32" i="151"/>
  <c r="AJ33" i="151"/>
  <c r="AJ34" i="151"/>
  <c r="AJ35" i="151"/>
  <c r="AJ36" i="151"/>
  <c r="AJ37" i="151"/>
  <c r="AJ38" i="151"/>
  <c r="AJ39" i="151"/>
  <c r="AJ40" i="151"/>
  <c r="AJ41" i="151"/>
  <c r="AJ42" i="151"/>
  <c r="AJ43" i="151"/>
  <c r="AJ44" i="151"/>
  <c r="AJ45" i="151"/>
  <c r="AJ46" i="151"/>
  <c r="AJ47" i="151"/>
  <c r="AJ48" i="151"/>
  <c r="AJ49" i="151"/>
  <c r="AJ50" i="151"/>
  <c r="AJ51" i="151"/>
  <c r="AJ52" i="151"/>
  <c r="AJ53" i="151"/>
  <c r="AJ2" i="151"/>
  <c r="AI3" i="151"/>
  <c r="AI4" i="151"/>
  <c r="AI5" i="151"/>
  <c r="AI6" i="151"/>
  <c r="AI7" i="151"/>
  <c r="AI8" i="151"/>
  <c r="AI9" i="151"/>
  <c r="AI10" i="151"/>
  <c r="AI11" i="151"/>
  <c r="AI12" i="151"/>
  <c r="AI13" i="151"/>
  <c r="AI14" i="151"/>
  <c r="AI15" i="151"/>
  <c r="AI16" i="151"/>
  <c r="AI17" i="151"/>
  <c r="AI18" i="151"/>
  <c r="AI19" i="151"/>
  <c r="AI20" i="151"/>
  <c r="AI21" i="151"/>
  <c r="AI22" i="151"/>
  <c r="AI23" i="151"/>
  <c r="AI24" i="151"/>
  <c r="AI25" i="151"/>
  <c r="AI26" i="151"/>
  <c r="AI27" i="151"/>
  <c r="AI28" i="151"/>
  <c r="AI29" i="151"/>
  <c r="AI30" i="151"/>
  <c r="AI31" i="151"/>
  <c r="AI32" i="151"/>
  <c r="AI33" i="151"/>
  <c r="AI34" i="151"/>
  <c r="AI35" i="151"/>
  <c r="AI36" i="151"/>
  <c r="AI37" i="151"/>
  <c r="AI38" i="151"/>
  <c r="AI39" i="151"/>
  <c r="AI40" i="151"/>
  <c r="AI41" i="151"/>
  <c r="AI42" i="151"/>
  <c r="AI43" i="151"/>
  <c r="AI44" i="151"/>
  <c r="AI45" i="151"/>
  <c r="AI46" i="151"/>
  <c r="AI47" i="151"/>
  <c r="AI48" i="151"/>
  <c r="AI49" i="151"/>
  <c r="AI50" i="151"/>
  <c r="AI51" i="151"/>
  <c r="AI52" i="151"/>
  <c r="AI53" i="151"/>
  <c r="AH3" i="151"/>
  <c r="AH4" i="151"/>
  <c r="AH5" i="151"/>
  <c r="AH6" i="151"/>
  <c r="AH7" i="151"/>
  <c r="AH8" i="151"/>
  <c r="AH9" i="151"/>
  <c r="AH10" i="151"/>
  <c r="AH11" i="151"/>
  <c r="AH12" i="151"/>
  <c r="AH13" i="151"/>
  <c r="AH14" i="151"/>
  <c r="AH15" i="151"/>
  <c r="AH16" i="151"/>
  <c r="AH17" i="151"/>
  <c r="AH18" i="151"/>
  <c r="AH19" i="151"/>
  <c r="AH20" i="151"/>
  <c r="AH21" i="151"/>
  <c r="AH22" i="151"/>
  <c r="AH23" i="151"/>
  <c r="AH24" i="151"/>
  <c r="AH25" i="151"/>
  <c r="AH26" i="151"/>
  <c r="AH27" i="151"/>
  <c r="AH28" i="151"/>
  <c r="AH29" i="151"/>
  <c r="AH30" i="151"/>
  <c r="AH31" i="151"/>
  <c r="AH32" i="151"/>
  <c r="AH33" i="151"/>
  <c r="AH34" i="151"/>
  <c r="AH35" i="151"/>
  <c r="AH36" i="151"/>
  <c r="AH37" i="151"/>
  <c r="AH38" i="151"/>
  <c r="AH39" i="151"/>
  <c r="AH40" i="151"/>
  <c r="AH41" i="151"/>
  <c r="AH42" i="151"/>
  <c r="AH43" i="151"/>
  <c r="AH44" i="151"/>
  <c r="AH45" i="151"/>
  <c r="AH46" i="151"/>
  <c r="AH47" i="151"/>
  <c r="AH48" i="151"/>
  <c r="AH49" i="151"/>
  <c r="AH50" i="151"/>
  <c r="AH51" i="151"/>
  <c r="AH52" i="151"/>
  <c r="AH53" i="151"/>
  <c r="AG3" i="151"/>
  <c r="AG4" i="151"/>
  <c r="AG5" i="151"/>
  <c r="AG6" i="151"/>
  <c r="AG7" i="151"/>
  <c r="AG8" i="151"/>
  <c r="AG9" i="151"/>
  <c r="AG10" i="151"/>
  <c r="AG11" i="151"/>
  <c r="AG12" i="151"/>
  <c r="AG13" i="151"/>
  <c r="AG14" i="151"/>
  <c r="AG15" i="151"/>
  <c r="AG16" i="151"/>
  <c r="AG17" i="151"/>
  <c r="AG18" i="151"/>
  <c r="AG19" i="151"/>
  <c r="AG20" i="151"/>
  <c r="AG21" i="151"/>
  <c r="AG22" i="151"/>
  <c r="AG23" i="151"/>
  <c r="AG24" i="151"/>
  <c r="AG25" i="151"/>
  <c r="AG26" i="151"/>
  <c r="AG27" i="151"/>
  <c r="AG28" i="151"/>
  <c r="AG29" i="151"/>
  <c r="AG30" i="151"/>
  <c r="AG31" i="151"/>
  <c r="AG32" i="151"/>
  <c r="AG33" i="151"/>
  <c r="AG34" i="151"/>
  <c r="AG35" i="151"/>
  <c r="AG36" i="151"/>
  <c r="AG37" i="151"/>
  <c r="AG38" i="151"/>
  <c r="AG39" i="151"/>
  <c r="AG40" i="151"/>
  <c r="AG41" i="151"/>
  <c r="AG42" i="151"/>
  <c r="AG43" i="151"/>
  <c r="AG44" i="151"/>
  <c r="AG45" i="151"/>
  <c r="AG46" i="151"/>
  <c r="AG47" i="151"/>
  <c r="AG48" i="151"/>
  <c r="AG49" i="151"/>
  <c r="AG50" i="151"/>
  <c r="AG51" i="151"/>
  <c r="AG52" i="151"/>
  <c r="AG53" i="151"/>
  <c r="AI2" i="151"/>
  <c r="AH2" i="151"/>
  <c r="AG2" i="151"/>
  <c r="AF3" i="151"/>
  <c r="AF4" i="151"/>
  <c r="AF5" i="151"/>
  <c r="AF6" i="151"/>
  <c r="AF7" i="151"/>
  <c r="AF8" i="151"/>
  <c r="AF9" i="151"/>
  <c r="AF10" i="151"/>
  <c r="AF11" i="151"/>
  <c r="AF12" i="151"/>
  <c r="AF13" i="151"/>
  <c r="AF14" i="151"/>
  <c r="AF15" i="151"/>
  <c r="AF16" i="151"/>
  <c r="AF17" i="151"/>
  <c r="AF18" i="151"/>
  <c r="AF19" i="151"/>
  <c r="AF20" i="151"/>
  <c r="AF21" i="151"/>
  <c r="AF22" i="151"/>
  <c r="AF23" i="151"/>
  <c r="AF24" i="151"/>
  <c r="AF25" i="151"/>
  <c r="AF26" i="151"/>
  <c r="AF27" i="151"/>
  <c r="AF28" i="151"/>
  <c r="AF29" i="151"/>
  <c r="AF30" i="151"/>
  <c r="AF31" i="151"/>
  <c r="AF32" i="151"/>
  <c r="AF33" i="151"/>
  <c r="AF34" i="151"/>
  <c r="AF35" i="151"/>
  <c r="AF36" i="151"/>
  <c r="AF37" i="151"/>
  <c r="AF38" i="151"/>
  <c r="AF39" i="151"/>
  <c r="AF40" i="151"/>
  <c r="AF41" i="151"/>
  <c r="AF42" i="151"/>
  <c r="AF43" i="151"/>
  <c r="AF44" i="151"/>
  <c r="AF45" i="151"/>
  <c r="AF46" i="151"/>
  <c r="AF47" i="151"/>
  <c r="AF48" i="151"/>
  <c r="AF49" i="151"/>
  <c r="AF50" i="151"/>
  <c r="AF51" i="151"/>
  <c r="AF52" i="151"/>
  <c r="AF53" i="151"/>
  <c r="AF2" i="151"/>
  <c r="AE3" i="151"/>
  <c r="AE4" i="151"/>
  <c r="AE5" i="151"/>
  <c r="AE6" i="151"/>
  <c r="AE7" i="151"/>
  <c r="AE8" i="151"/>
  <c r="AE9" i="151"/>
  <c r="AE10" i="151"/>
  <c r="AE11" i="151"/>
  <c r="AE12" i="151"/>
  <c r="AE13" i="151"/>
  <c r="AE14" i="151"/>
  <c r="AE15" i="151"/>
  <c r="AE16" i="151"/>
  <c r="AE17" i="151"/>
  <c r="AE18" i="151"/>
  <c r="AE19" i="151"/>
  <c r="AE20" i="151"/>
  <c r="AE21" i="151"/>
  <c r="AE22" i="151"/>
  <c r="AE23" i="151"/>
  <c r="AE24" i="151"/>
  <c r="AE25" i="151"/>
  <c r="AE26" i="151"/>
  <c r="AE27" i="151"/>
  <c r="AE28" i="151"/>
  <c r="AE29" i="151"/>
  <c r="AE30" i="151"/>
  <c r="AE31" i="151"/>
  <c r="AE32" i="151"/>
  <c r="AE33" i="151"/>
  <c r="AE34" i="151"/>
  <c r="AE35" i="151"/>
  <c r="AE36" i="151"/>
  <c r="AE37" i="151"/>
  <c r="AE38" i="151"/>
  <c r="AE39" i="151"/>
  <c r="AE40" i="151"/>
  <c r="AE41" i="151"/>
  <c r="AE42" i="151"/>
  <c r="AE43" i="151"/>
  <c r="AE44" i="151"/>
  <c r="AE45" i="151"/>
  <c r="AE46" i="151"/>
  <c r="AE47" i="151"/>
  <c r="AE48" i="151"/>
  <c r="AE49" i="151"/>
  <c r="AE50" i="151"/>
  <c r="AE51" i="151"/>
  <c r="AE52" i="151"/>
  <c r="AE53" i="151"/>
  <c r="AE2" i="151"/>
  <c r="AC3" i="151"/>
  <c r="AC4" i="151"/>
  <c r="AC5" i="151"/>
  <c r="AC6" i="151"/>
  <c r="AC7" i="151"/>
  <c r="AC8" i="151"/>
  <c r="AC9" i="151"/>
  <c r="AC10" i="151"/>
  <c r="AC11" i="151"/>
  <c r="AC12" i="151"/>
  <c r="AC13" i="151"/>
  <c r="AC14" i="151"/>
  <c r="AC15" i="151"/>
  <c r="AC16" i="151"/>
  <c r="AC17" i="151"/>
  <c r="AC18" i="151"/>
  <c r="AC19" i="151"/>
  <c r="AC20" i="151"/>
  <c r="AC21" i="151"/>
  <c r="AC22" i="151"/>
  <c r="AC23" i="151"/>
  <c r="AC24" i="151"/>
  <c r="AC25" i="151"/>
  <c r="AC26" i="151"/>
  <c r="AC27" i="151"/>
  <c r="AC28" i="151"/>
  <c r="AC29" i="151"/>
  <c r="AC30" i="151"/>
  <c r="AC31" i="151"/>
  <c r="AC32" i="151"/>
  <c r="AC33" i="151"/>
  <c r="AC34" i="151"/>
  <c r="AC35" i="151"/>
  <c r="AC36" i="151"/>
  <c r="AC37" i="151"/>
  <c r="AC38" i="151"/>
  <c r="AC39" i="151"/>
  <c r="AC40" i="151"/>
  <c r="AC41" i="151"/>
  <c r="AC42" i="151"/>
  <c r="AC43" i="151"/>
  <c r="AC44" i="151"/>
  <c r="AC45" i="151"/>
  <c r="AC46" i="151"/>
  <c r="AC47" i="151"/>
  <c r="AC48" i="151"/>
  <c r="AC49" i="151"/>
  <c r="AC50" i="151"/>
  <c r="AC51" i="151"/>
  <c r="AC52" i="151"/>
  <c r="AC53" i="151"/>
  <c r="AC2" i="151"/>
  <c r="AB3" i="151"/>
  <c r="AB4" i="151"/>
  <c r="AB5" i="151"/>
  <c r="AB6" i="151"/>
  <c r="AB7" i="151"/>
  <c r="AB8" i="151"/>
  <c r="AB9" i="151"/>
  <c r="AB10" i="151"/>
  <c r="AB11" i="151"/>
  <c r="AB12" i="151"/>
  <c r="AB13" i="151"/>
  <c r="AB14" i="151"/>
  <c r="AB15" i="151"/>
  <c r="AB16" i="151"/>
  <c r="AB17" i="151"/>
  <c r="AB18" i="151"/>
  <c r="AB19" i="151"/>
  <c r="AB20" i="151"/>
  <c r="AB21" i="151"/>
  <c r="AB22" i="151"/>
  <c r="AB23" i="151"/>
  <c r="AB24" i="151"/>
  <c r="AB25" i="151"/>
  <c r="AB26" i="151"/>
  <c r="AB27" i="151"/>
  <c r="AB28" i="151"/>
  <c r="AB29" i="151"/>
  <c r="AB30" i="151"/>
  <c r="AB31" i="151"/>
  <c r="AB32" i="151"/>
  <c r="AB33" i="151"/>
  <c r="AB34" i="151"/>
  <c r="AB35" i="151"/>
  <c r="AB36" i="151"/>
  <c r="AB37" i="151"/>
  <c r="AB38" i="151"/>
  <c r="AB39" i="151"/>
  <c r="AB40" i="151"/>
  <c r="AB41" i="151"/>
  <c r="AB42" i="151"/>
  <c r="AB43" i="151"/>
  <c r="AB44" i="151"/>
  <c r="AB45" i="151"/>
  <c r="AB46" i="151"/>
  <c r="AB47" i="151"/>
  <c r="AB48" i="151"/>
  <c r="AB49" i="151"/>
  <c r="AB50" i="151"/>
  <c r="AB51" i="151"/>
  <c r="AB52" i="151"/>
  <c r="AB53" i="151"/>
  <c r="AB2" i="151"/>
  <c r="AA3" i="151"/>
  <c r="AA4" i="151"/>
  <c r="AA5" i="151"/>
  <c r="AA6" i="151"/>
  <c r="AA7" i="151"/>
  <c r="AA8" i="151"/>
  <c r="AA9" i="151"/>
  <c r="AA10" i="151"/>
  <c r="AA11" i="151"/>
  <c r="AA12" i="151"/>
  <c r="AA13" i="151"/>
  <c r="AA14" i="151"/>
  <c r="AA15" i="151"/>
  <c r="AA16" i="151"/>
  <c r="AA17" i="151"/>
  <c r="AA18" i="151"/>
  <c r="AA19" i="151"/>
  <c r="AA20" i="151"/>
  <c r="AA21" i="151"/>
  <c r="AA22" i="151"/>
  <c r="AA23" i="151"/>
  <c r="AA24" i="151"/>
  <c r="AA25" i="151"/>
  <c r="AA26" i="151"/>
  <c r="AA27" i="151"/>
  <c r="AA28" i="151"/>
  <c r="AA29" i="151"/>
  <c r="AA30" i="151"/>
  <c r="AA31" i="151"/>
  <c r="AA32" i="151"/>
  <c r="AA33" i="151"/>
  <c r="AA34" i="151"/>
  <c r="AA35" i="151"/>
  <c r="AA36" i="151"/>
  <c r="AA37" i="151"/>
  <c r="AA38" i="151"/>
  <c r="AA39" i="151"/>
  <c r="AA40" i="151"/>
  <c r="AA41" i="151"/>
  <c r="AA42" i="151"/>
  <c r="AA43" i="151"/>
  <c r="AA44" i="151"/>
  <c r="AA45" i="151"/>
  <c r="AA46" i="151"/>
  <c r="AA47" i="151"/>
  <c r="AA48" i="151"/>
  <c r="AA49" i="151"/>
  <c r="AA50" i="151"/>
  <c r="AA51" i="151"/>
  <c r="AA52" i="151"/>
  <c r="AA53" i="151"/>
  <c r="AA2" i="151"/>
  <c r="AD3" i="151"/>
  <c r="AD4" i="151"/>
  <c r="AD5" i="151"/>
  <c r="AD6" i="151"/>
  <c r="AD7" i="151"/>
  <c r="AD8" i="151"/>
  <c r="AD9" i="151"/>
  <c r="AD10" i="151"/>
  <c r="AD11" i="151"/>
  <c r="AD12" i="151"/>
  <c r="AD13" i="151"/>
  <c r="AD14" i="151"/>
  <c r="AD15" i="151"/>
  <c r="AD16" i="151"/>
  <c r="AD17" i="151"/>
  <c r="AD18" i="151"/>
  <c r="AD19" i="151"/>
  <c r="AD20" i="151"/>
  <c r="AD21" i="151"/>
  <c r="AD22" i="151"/>
  <c r="AD23" i="151"/>
  <c r="AD24" i="151"/>
  <c r="AD25" i="151"/>
  <c r="AD26" i="151"/>
  <c r="AD27" i="151"/>
  <c r="AD28" i="151"/>
  <c r="AD29" i="151"/>
  <c r="AD30" i="151"/>
  <c r="AD31" i="151"/>
  <c r="AD32" i="151"/>
  <c r="AD33" i="151"/>
  <c r="AD34" i="151"/>
  <c r="AD35" i="151"/>
  <c r="AD36" i="151"/>
  <c r="AD37" i="151"/>
  <c r="AD38" i="151"/>
  <c r="AD39" i="151"/>
  <c r="AD40" i="151"/>
  <c r="AD41" i="151"/>
  <c r="AD42" i="151"/>
  <c r="AD43" i="151"/>
  <c r="AD44" i="151"/>
  <c r="AD45" i="151"/>
  <c r="AD46" i="151"/>
  <c r="AD47" i="151"/>
  <c r="AD48" i="151"/>
  <c r="AD49" i="151"/>
  <c r="AD50" i="151"/>
  <c r="AD51" i="151"/>
  <c r="AD52" i="151"/>
  <c r="AD53" i="151"/>
  <c r="AD2" i="151"/>
  <c r="E57" i="151"/>
  <c r="E58" i="151"/>
  <c r="E59" i="151"/>
  <c r="E60" i="151"/>
  <c r="E61" i="151"/>
  <c r="E62" i="151"/>
  <c r="E63" i="151"/>
  <c r="E64" i="151"/>
  <c r="E65" i="151"/>
  <c r="E66" i="151"/>
  <c r="E67" i="151"/>
  <c r="E68" i="151"/>
  <c r="E69" i="151"/>
  <c r="E70" i="151"/>
  <c r="E71" i="151"/>
  <c r="E72" i="151"/>
  <c r="E73" i="151"/>
  <c r="E74" i="151"/>
  <c r="E75" i="151"/>
  <c r="E76" i="151"/>
  <c r="E77" i="151"/>
  <c r="E78" i="151"/>
  <c r="E79" i="151"/>
  <c r="E80" i="151"/>
  <c r="E81" i="151"/>
  <c r="E82" i="151"/>
  <c r="E83" i="151"/>
  <c r="E84" i="151"/>
  <c r="E85" i="151"/>
  <c r="E86" i="151"/>
  <c r="E87" i="151"/>
  <c r="E88" i="151"/>
  <c r="E89" i="151"/>
  <c r="E90" i="151"/>
  <c r="E91" i="151"/>
  <c r="E92" i="151"/>
  <c r="E93" i="151"/>
  <c r="E94" i="151"/>
  <c r="E95" i="151"/>
  <c r="E96" i="151"/>
  <c r="E97" i="151"/>
  <c r="E98" i="151"/>
  <c r="E99" i="151"/>
  <c r="E100" i="151"/>
  <c r="E101" i="151"/>
  <c r="E102" i="151"/>
  <c r="E103" i="151"/>
  <c r="E104" i="151"/>
  <c r="E105" i="151"/>
  <c r="E106" i="151"/>
  <c r="E107" i="151"/>
  <c r="E56" i="151"/>
  <c r="Z3" i="151"/>
  <c r="Z4" i="151"/>
  <c r="Z5" i="151"/>
  <c r="Z6" i="151"/>
  <c r="Z7" i="151"/>
  <c r="Z8" i="151"/>
  <c r="Z9" i="151"/>
  <c r="Z10" i="151"/>
  <c r="Z11" i="151"/>
  <c r="Z12" i="151"/>
  <c r="Z13" i="151"/>
  <c r="Z14" i="151"/>
  <c r="Z15" i="151"/>
  <c r="Z16" i="151"/>
  <c r="Z17" i="151"/>
  <c r="Z18" i="151"/>
  <c r="Z19" i="151"/>
  <c r="Z20" i="151"/>
  <c r="Z21" i="151"/>
  <c r="Z22" i="151"/>
  <c r="Z23" i="151"/>
  <c r="Z24" i="151"/>
  <c r="Z25" i="151"/>
  <c r="Z26" i="151"/>
  <c r="Z27" i="151"/>
  <c r="Z28" i="151"/>
  <c r="Z29" i="151"/>
  <c r="Z30" i="151"/>
  <c r="Z31" i="151"/>
  <c r="Z32" i="151"/>
  <c r="Z33" i="151"/>
  <c r="Z34" i="151"/>
  <c r="Z35" i="151"/>
  <c r="Z36" i="151"/>
  <c r="Z37" i="151"/>
  <c r="Z38" i="151"/>
  <c r="Z39" i="151"/>
  <c r="Z40" i="151"/>
  <c r="Z41" i="151"/>
  <c r="Z42" i="151"/>
  <c r="Z43" i="151"/>
  <c r="Z44" i="151"/>
  <c r="Z45" i="151"/>
  <c r="Z46" i="151"/>
  <c r="Z47" i="151"/>
  <c r="Z48" i="151"/>
  <c r="Z49" i="151"/>
  <c r="Z50" i="151"/>
  <c r="Z51" i="151"/>
  <c r="Z52" i="151"/>
  <c r="Z53" i="151"/>
  <c r="Y3" i="151"/>
  <c r="Y4" i="151"/>
  <c r="Y5" i="151"/>
  <c r="Y6" i="151"/>
  <c r="Y7" i="151"/>
  <c r="Y8" i="151"/>
  <c r="Y9" i="151"/>
  <c r="Y10" i="151"/>
  <c r="Y11" i="151"/>
  <c r="Y12" i="151"/>
  <c r="Y13" i="151"/>
  <c r="Y14" i="151"/>
  <c r="Y15" i="151"/>
  <c r="Y16" i="151"/>
  <c r="Y17" i="151"/>
  <c r="Y18" i="151"/>
  <c r="Y19" i="151"/>
  <c r="Y20" i="151"/>
  <c r="Y21" i="151"/>
  <c r="Y22" i="151"/>
  <c r="Y23" i="151"/>
  <c r="Y24" i="151"/>
  <c r="Y25" i="151"/>
  <c r="Y26" i="151"/>
  <c r="Y27" i="151"/>
  <c r="Y28" i="151"/>
  <c r="Y29" i="151"/>
  <c r="Y30" i="151"/>
  <c r="Y31" i="151"/>
  <c r="Y32" i="151"/>
  <c r="Y33" i="151"/>
  <c r="Y34" i="151"/>
  <c r="Y35" i="151"/>
  <c r="Y36" i="151"/>
  <c r="Y37" i="151"/>
  <c r="Y38" i="151"/>
  <c r="Y39" i="151"/>
  <c r="Y40" i="151"/>
  <c r="Y41" i="151"/>
  <c r="Y42" i="151"/>
  <c r="Y43" i="151"/>
  <c r="Y44" i="151"/>
  <c r="Y45" i="151"/>
  <c r="Y46" i="151"/>
  <c r="Y47" i="151"/>
  <c r="Y48" i="151"/>
  <c r="Y49" i="151"/>
  <c r="Y50" i="151"/>
  <c r="Y51" i="151"/>
  <c r="Y52" i="151"/>
  <c r="Y53" i="151"/>
  <c r="Z2" i="151"/>
  <c r="Y2" i="151"/>
  <c r="X3" i="151"/>
  <c r="X4" i="151"/>
  <c r="X5" i="151"/>
  <c r="X6" i="151"/>
  <c r="X7" i="151"/>
  <c r="X8" i="151"/>
  <c r="X9" i="151"/>
  <c r="X10" i="151"/>
  <c r="X11" i="151"/>
  <c r="X12" i="151"/>
  <c r="X13" i="151"/>
  <c r="X14" i="151"/>
  <c r="X15" i="151"/>
  <c r="X16" i="151"/>
  <c r="X17" i="151"/>
  <c r="X18" i="151"/>
  <c r="X19" i="151"/>
  <c r="X20" i="151"/>
  <c r="X21" i="151"/>
  <c r="X22" i="151"/>
  <c r="X23" i="151"/>
  <c r="X24" i="151"/>
  <c r="X25" i="151"/>
  <c r="X26" i="151"/>
  <c r="X27" i="151"/>
  <c r="X28" i="151"/>
  <c r="X29" i="151"/>
  <c r="X30" i="151"/>
  <c r="X31" i="151"/>
  <c r="X32" i="151"/>
  <c r="X33" i="151"/>
  <c r="X34" i="151"/>
  <c r="X35" i="151"/>
  <c r="X36" i="151"/>
  <c r="X37" i="151"/>
  <c r="X38" i="151"/>
  <c r="X39" i="151"/>
  <c r="X40" i="151"/>
  <c r="X41" i="151"/>
  <c r="X42" i="151"/>
  <c r="X43" i="151"/>
  <c r="X44" i="151"/>
  <c r="X45" i="151"/>
  <c r="X46" i="151"/>
  <c r="X47" i="151"/>
  <c r="X48" i="151"/>
  <c r="X49" i="151"/>
  <c r="X50" i="151"/>
  <c r="X51" i="151"/>
  <c r="X52" i="151"/>
  <c r="X53" i="151"/>
  <c r="X2" i="151"/>
  <c r="D57" i="151"/>
  <c r="D58" i="151"/>
  <c r="D59" i="151"/>
  <c r="D60" i="151"/>
  <c r="D61" i="151"/>
  <c r="D62" i="151"/>
  <c r="D63" i="151"/>
  <c r="D64" i="151"/>
  <c r="D65" i="151"/>
  <c r="D66" i="151"/>
  <c r="D67" i="151"/>
  <c r="D68" i="151"/>
  <c r="D69" i="151"/>
  <c r="D70" i="151"/>
  <c r="D71" i="151"/>
  <c r="D72" i="151"/>
  <c r="D73" i="151"/>
  <c r="D74" i="151"/>
  <c r="D75" i="151"/>
  <c r="D76" i="151"/>
  <c r="D77" i="151"/>
  <c r="D78" i="151"/>
  <c r="D79" i="151"/>
  <c r="D80" i="151"/>
  <c r="D81" i="151"/>
  <c r="D82" i="151"/>
  <c r="D83" i="151"/>
  <c r="D84" i="151"/>
  <c r="D85" i="151"/>
  <c r="D86" i="151"/>
  <c r="D87" i="151"/>
  <c r="D88" i="151"/>
  <c r="D89" i="151"/>
  <c r="D90" i="151"/>
  <c r="D91" i="151"/>
  <c r="D92" i="151"/>
  <c r="D93" i="151"/>
  <c r="D94" i="151"/>
  <c r="D95" i="151"/>
  <c r="D96" i="151"/>
  <c r="D97" i="151"/>
  <c r="D98" i="151"/>
  <c r="D99" i="151"/>
  <c r="D100" i="151"/>
  <c r="D101" i="151"/>
  <c r="D102" i="151"/>
  <c r="D103" i="151"/>
  <c r="D104" i="151"/>
  <c r="D105" i="151"/>
  <c r="D106" i="151"/>
  <c r="D107" i="151"/>
  <c r="D56" i="151"/>
  <c r="W3" i="151"/>
  <c r="W4" i="151"/>
  <c r="W5" i="151"/>
  <c r="W6" i="151"/>
  <c r="W7" i="151"/>
  <c r="W8" i="151"/>
  <c r="W9" i="151"/>
  <c r="W10" i="151"/>
  <c r="W11" i="151"/>
  <c r="W12" i="151"/>
  <c r="W13" i="151"/>
  <c r="W14" i="151"/>
  <c r="W15" i="151"/>
  <c r="W16" i="151"/>
  <c r="W17" i="151"/>
  <c r="W18" i="151"/>
  <c r="W19" i="151"/>
  <c r="W20" i="151"/>
  <c r="W21" i="151"/>
  <c r="W22" i="151"/>
  <c r="W23" i="151"/>
  <c r="W24" i="151"/>
  <c r="W25" i="151"/>
  <c r="W26" i="151"/>
  <c r="W27" i="151"/>
  <c r="W28" i="151"/>
  <c r="W29" i="151"/>
  <c r="W30" i="151"/>
  <c r="W31" i="151"/>
  <c r="W32" i="151"/>
  <c r="W33" i="151"/>
  <c r="W34" i="151"/>
  <c r="W35" i="151"/>
  <c r="W36" i="151"/>
  <c r="W37" i="151"/>
  <c r="W38" i="151"/>
  <c r="W39" i="151"/>
  <c r="W40" i="151"/>
  <c r="W41" i="151"/>
  <c r="W42" i="151"/>
  <c r="W43" i="151"/>
  <c r="W44" i="151"/>
  <c r="W45" i="151"/>
  <c r="W46" i="151"/>
  <c r="W47" i="151"/>
  <c r="W48" i="151"/>
  <c r="W49" i="151"/>
  <c r="W50" i="151"/>
  <c r="W51" i="151"/>
  <c r="W52" i="151"/>
  <c r="W53" i="151"/>
  <c r="W2" i="151"/>
  <c r="V3" i="151"/>
  <c r="V4" i="151"/>
  <c r="V5" i="151"/>
  <c r="V6" i="151"/>
  <c r="V7" i="151"/>
  <c r="V8" i="151"/>
  <c r="V9" i="151"/>
  <c r="V10" i="151"/>
  <c r="V11" i="151"/>
  <c r="V12" i="151"/>
  <c r="V13" i="151"/>
  <c r="V14" i="151"/>
  <c r="V15" i="151"/>
  <c r="V16" i="151"/>
  <c r="V17" i="151"/>
  <c r="V18" i="151"/>
  <c r="V19" i="151"/>
  <c r="V20" i="151"/>
  <c r="V21" i="151"/>
  <c r="V22" i="151"/>
  <c r="V23" i="151"/>
  <c r="V24" i="151"/>
  <c r="V25" i="151"/>
  <c r="V26" i="151"/>
  <c r="V27" i="151"/>
  <c r="V28" i="151"/>
  <c r="V29" i="151"/>
  <c r="V30" i="151"/>
  <c r="V31" i="151"/>
  <c r="V32" i="151"/>
  <c r="V33" i="151"/>
  <c r="V34" i="151"/>
  <c r="V35" i="151"/>
  <c r="V36" i="151"/>
  <c r="V37" i="151"/>
  <c r="V38" i="151"/>
  <c r="V39" i="151"/>
  <c r="V40" i="151"/>
  <c r="V41" i="151"/>
  <c r="V42" i="151"/>
  <c r="V43" i="151"/>
  <c r="V44" i="151"/>
  <c r="V45" i="151"/>
  <c r="V46" i="151"/>
  <c r="V47" i="151"/>
  <c r="V48" i="151"/>
  <c r="V49" i="151"/>
  <c r="V50" i="151"/>
  <c r="V51" i="151"/>
  <c r="V52" i="151"/>
  <c r="V53" i="151"/>
  <c r="V2" i="151"/>
  <c r="U3" i="151"/>
  <c r="U4" i="151"/>
  <c r="U5" i="151"/>
  <c r="U6" i="151"/>
  <c r="U7" i="151"/>
  <c r="U8" i="151"/>
  <c r="U9" i="151"/>
  <c r="U10" i="151"/>
  <c r="U11" i="151"/>
  <c r="U12" i="151"/>
  <c r="U13" i="151"/>
  <c r="U14" i="151"/>
  <c r="U15" i="151"/>
  <c r="U16" i="151"/>
  <c r="U17" i="151"/>
  <c r="U18" i="151"/>
  <c r="U19" i="151"/>
  <c r="U20" i="151"/>
  <c r="U21" i="151"/>
  <c r="U22" i="151"/>
  <c r="U23" i="151"/>
  <c r="U24" i="151"/>
  <c r="U25" i="151"/>
  <c r="U26" i="151"/>
  <c r="U27" i="151"/>
  <c r="U28" i="151"/>
  <c r="U29" i="151"/>
  <c r="U30" i="151"/>
  <c r="U31" i="151"/>
  <c r="U32" i="151"/>
  <c r="U33" i="151"/>
  <c r="U34" i="151"/>
  <c r="U35" i="151"/>
  <c r="U36" i="151"/>
  <c r="U37" i="151"/>
  <c r="U38" i="151"/>
  <c r="U39" i="151"/>
  <c r="U40" i="151"/>
  <c r="U41" i="151"/>
  <c r="U42" i="151"/>
  <c r="U43" i="151"/>
  <c r="U44" i="151"/>
  <c r="U45" i="151"/>
  <c r="U46" i="151"/>
  <c r="U47" i="151"/>
  <c r="U48" i="151"/>
  <c r="U49" i="151"/>
  <c r="U50" i="151"/>
  <c r="U51" i="151"/>
  <c r="U52" i="151"/>
  <c r="U53" i="151"/>
  <c r="U2" i="151"/>
  <c r="Q3" i="151"/>
  <c r="Q5" i="151"/>
  <c r="P3" i="151"/>
  <c r="P4" i="151"/>
  <c r="P6" i="151"/>
  <c r="P10" i="151"/>
  <c r="P14" i="151"/>
  <c r="P16" i="151"/>
  <c r="P19" i="151"/>
  <c r="P20" i="151"/>
  <c r="P23" i="151"/>
  <c r="P27" i="151"/>
  <c r="P34" i="151"/>
  <c r="P35" i="151"/>
  <c r="P36" i="151"/>
  <c r="P41" i="151"/>
  <c r="P44" i="151"/>
  <c r="P48" i="151"/>
  <c r="O3" i="151"/>
  <c r="O4" i="151"/>
  <c r="O5" i="151"/>
  <c r="O6" i="151"/>
  <c r="O7" i="151"/>
  <c r="O8" i="151"/>
  <c r="O9" i="151"/>
  <c r="O10" i="151"/>
  <c r="O11" i="151"/>
  <c r="O12" i="151"/>
  <c r="O13" i="151"/>
  <c r="O14" i="151"/>
  <c r="O15" i="151"/>
  <c r="O16" i="151"/>
  <c r="O17" i="151"/>
  <c r="O18" i="151"/>
  <c r="O19" i="151"/>
  <c r="O20" i="151"/>
  <c r="O21" i="151"/>
  <c r="O22" i="151"/>
  <c r="O23" i="151"/>
  <c r="O24" i="151"/>
  <c r="O25" i="151"/>
  <c r="O26" i="151"/>
  <c r="O27" i="151"/>
  <c r="O28" i="151"/>
  <c r="O29" i="151"/>
  <c r="O30" i="151"/>
  <c r="O31" i="151"/>
  <c r="O32" i="151"/>
  <c r="O33" i="151"/>
  <c r="O34" i="151"/>
  <c r="O35" i="151"/>
  <c r="O36" i="151"/>
  <c r="O37" i="151"/>
  <c r="O38" i="151"/>
  <c r="O39" i="151"/>
  <c r="O40" i="151"/>
  <c r="O41" i="151"/>
  <c r="O42" i="151"/>
  <c r="O43" i="151"/>
  <c r="O44" i="151"/>
  <c r="O45" i="151"/>
  <c r="O46" i="151"/>
  <c r="O47" i="151"/>
  <c r="O48" i="151"/>
  <c r="O49" i="151"/>
  <c r="O50" i="151"/>
  <c r="O51" i="151"/>
  <c r="O52" i="151"/>
  <c r="O53" i="151"/>
  <c r="O2" i="151"/>
  <c r="S3" i="151"/>
  <c r="T3" i="151"/>
  <c r="S4" i="151"/>
  <c r="T4" i="151"/>
  <c r="S5" i="151"/>
  <c r="T5" i="151"/>
  <c r="S6" i="151"/>
  <c r="T6" i="151"/>
  <c r="S7" i="151"/>
  <c r="T7" i="151"/>
  <c r="S8" i="151"/>
  <c r="T8" i="151"/>
  <c r="S9" i="151"/>
  <c r="T9" i="151"/>
  <c r="S10" i="151"/>
  <c r="T10" i="151"/>
  <c r="S11" i="151"/>
  <c r="T11" i="151"/>
  <c r="S12" i="151"/>
  <c r="T12" i="151"/>
  <c r="S13" i="151"/>
  <c r="T13" i="151"/>
  <c r="S14" i="151"/>
  <c r="T14" i="151"/>
  <c r="S15" i="151"/>
  <c r="T15" i="151"/>
  <c r="S16" i="151"/>
  <c r="T16" i="151"/>
  <c r="S17" i="151"/>
  <c r="T17" i="151"/>
  <c r="S18" i="151"/>
  <c r="T18" i="151"/>
  <c r="S19" i="151"/>
  <c r="T19" i="151"/>
  <c r="S20" i="151"/>
  <c r="T20" i="151"/>
  <c r="S21" i="151"/>
  <c r="T21" i="151"/>
  <c r="S22" i="151"/>
  <c r="T22" i="151"/>
  <c r="S23" i="151"/>
  <c r="T23" i="151"/>
  <c r="S24" i="151"/>
  <c r="T24" i="151"/>
  <c r="S25" i="151"/>
  <c r="T25" i="151"/>
  <c r="S26" i="151"/>
  <c r="T26" i="151"/>
  <c r="S27" i="151"/>
  <c r="T27" i="151"/>
  <c r="S28" i="151"/>
  <c r="T28" i="151"/>
  <c r="S29" i="151"/>
  <c r="T29" i="151"/>
  <c r="S30" i="151"/>
  <c r="T30" i="151"/>
  <c r="S31" i="151"/>
  <c r="T31" i="151"/>
  <c r="S32" i="151"/>
  <c r="T32" i="151"/>
  <c r="S33" i="151"/>
  <c r="T33" i="151"/>
  <c r="S34" i="151"/>
  <c r="T34" i="151"/>
  <c r="S35" i="151"/>
  <c r="T35" i="151"/>
  <c r="S36" i="151"/>
  <c r="T36" i="151"/>
  <c r="S37" i="151"/>
  <c r="T37" i="151"/>
  <c r="S38" i="151"/>
  <c r="T38" i="151"/>
  <c r="S39" i="151"/>
  <c r="T39" i="151"/>
  <c r="S40" i="151"/>
  <c r="T40" i="151"/>
  <c r="S41" i="151"/>
  <c r="T41" i="151"/>
  <c r="S42" i="151"/>
  <c r="T42" i="151"/>
  <c r="S43" i="151"/>
  <c r="T43" i="151"/>
  <c r="S44" i="151"/>
  <c r="T44" i="151"/>
  <c r="S45" i="151"/>
  <c r="T45" i="151"/>
  <c r="S46" i="151"/>
  <c r="T46" i="151"/>
  <c r="S47" i="151"/>
  <c r="T47" i="151"/>
  <c r="S48" i="151"/>
  <c r="T48" i="151"/>
  <c r="S49" i="151"/>
  <c r="T49" i="151"/>
  <c r="S50" i="151"/>
  <c r="T50" i="151"/>
  <c r="S51" i="151"/>
  <c r="T51" i="151"/>
  <c r="S52" i="151"/>
  <c r="T52" i="151"/>
  <c r="S53" i="151"/>
  <c r="T53" i="151"/>
  <c r="T2" i="151"/>
  <c r="S2" i="151"/>
  <c r="R3" i="151"/>
  <c r="R4" i="151"/>
  <c r="R5" i="151"/>
  <c r="R6" i="151"/>
  <c r="R7" i="151"/>
  <c r="R8" i="151"/>
  <c r="R9" i="151"/>
  <c r="R10" i="151"/>
  <c r="R11" i="151"/>
  <c r="R12" i="151"/>
  <c r="R13" i="151"/>
  <c r="R14" i="151"/>
  <c r="R15" i="151"/>
  <c r="R16" i="151"/>
  <c r="R17" i="151"/>
  <c r="R18" i="151"/>
  <c r="R19" i="151"/>
  <c r="R20" i="151"/>
  <c r="R21" i="151"/>
  <c r="R22" i="151"/>
  <c r="R23" i="151"/>
  <c r="R24" i="151"/>
  <c r="R25" i="151"/>
  <c r="R26" i="151"/>
  <c r="R27" i="151"/>
  <c r="R28" i="151"/>
  <c r="R29" i="151"/>
  <c r="R30" i="151"/>
  <c r="R31" i="151"/>
  <c r="R32" i="151"/>
  <c r="R33" i="151"/>
  <c r="R34" i="151"/>
  <c r="R35" i="151"/>
  <c r="R36" i="151"/>
  <c r="R37" i="151"/>
  <c r="R38" i="151"/>
  <c r="R39" i="151"/>
  <c r="R40" i="151"/>
  <c r="R41" i="151"/>
  <c r="R42" i="151"/>
  <c r="R43" i="151"/>
  <c r="R44" i="151"/>
  <c r="R45" i="151"/>
  <c r="R46" i="151"/>
  <c r="R47" i="151"/>
  <c r="R48" i="151"/>
  <c r="R49" i="151"/>
  <c r="R50" i="151"/>
  <c r="R51" i="151"/>
  <c r="R52" i="151"/>
  <c r="R53" i="151"/>
  <c r="R2" i="151"/>
  <c r="CX3" i="151"/>
  <c r="CX4" i="151"/>
  <c r="CX5" i="151"/>
  <c r="CX6" i="151"/>
  <c r="CX7" i="151"/>
  <c r="CX8" i="151"/>
  <c r="CX9" i="151"/>
  <c r="CX10" i="151"/>
  <c r="CX11" i="151"/>
  <c r="CX12" i="151"/>
  <c r="CX13" i="151"/>
  <c r="CX14" i="151"/>
  <c r="CX15" i="151"/>
  <c r="CX16" i="151"/>
  <c r="CX17" i="151"/>
  <c r="CX18" i="151"/>
  <c r="CX19" i="151"/>
  <c r="CX20" i="151"/>
  <c r="CX21" i="151"/>
  <c r="CX22" i="151"/>
  <c r="CX23" i="151"/>
  <c r="CX24" i="151"/>
  <c r="CX25" i="151"/>
  <c r="CX26" i="151"/>
  <c r="CX27" i="151"/>
  <c r="CX28" i="151"/>
  <c r="CX29" i="151"/>
  <c r="CX30" i="151"/>
  <c r="CX31" i="151"/>
  <c r="CX32" i="151"/>
  <c r="CX33" i="151"/>
  <c r="CX34" i="151"/>
  <c r="CX35" i="151"/>
  <c r="CX36" i="151"/>
  <c r="CX37" i="151"/>
  <c r="CX38" i="151"/>
  <c r="CX39" i="151"/>
  <c r="CX40" i="151"/>
  <c r="CX41" i="151"/>
  <c r="CX42" i="151"/>
  <c r="CX43" i="151"/>
  <c r="CX44" i="151"/>
  <c r="CX45" i="151"/>
  <c r="CX46" i="151"/>
  <c r="CX47" i="151"/>
  <c r="CX48" i="151"/>
  <c r="CX49" i="151"/>
  <c r="CX50" i="151"/>
  <c r="CX51" i="151"/>
  <c r="CX52" i="151"/>
  <c r="CX53" i="151"/>
  <c r="CX2" i="151"/>
  <c r="B3" i="138" l="1"/>
  <c r="G50" i="138" l="1"/>
  <c r="H96" i="138"/>
  <c r="I87" i="138"/>
  <c r="H86" i="138"/>
  <c r="G85" i="138"/>
  <c r="I73" i="138"/>
  <c r="G60" i="138"/>
  <c r="H50" i="138"/>
  <c r="H47" i="138"/>
  <c r="I44" i="138"/>
  <c r="H95" i="138"/>
  <c r="I86" i="138"/>
  <c r="H85" i="138"/>
  <c r="G84" i="138"/>
  <c r="H73" i="138"/>
  <c r="I58" i="138"/>
  <c r="I49" i="138"/>
  <c r="G47" i="138"/>
  <c r="H44" i="138"/>
  <c r="H81" i="138"/>
  <c r="H72" i="138"/>
  <c r="G46" i="138"/>
  <c r="H80" i="138"/>
  <c r="G72" i="138"/>
  <c r="I45" i="138"/>
  <c r="I80" i="138"/>
  <c r="H74" i="138"/>
  <c r="G51" i="138"/>
  <c r="G94" i="138"/>
  <c r="G86" i="138"/>
  <c r="H60" i="138"/>
  <c r="I47" i="138"/>
  <c r="I96" i="138"/>
  <c r="I98" i="138"/>
  <c r="H94" i="138"/>
  <c r="I85" i="138"/>
  <c r="H84" i="138"/>
  <c r="G82" i="138"/>
  <c r="G73" i="138"/>
  <c r="H58" i="138"/>
  <c r="H49" i="138"/>
  <c r="I46" i="138"/>
  <c r="G44" i="138"/>
  <c r="I97" i="138"/>
  <c r="G98" i="138"/>
  <c r="I84" i="138"/>
  <c r="H82" i="138"/>
  <c r="G81" i="138"/>
  <c r="I72" i="138"/>
  <c r="G58" i="138"/>
  <c r="G49" i="138"/>
  <c r="H46" i="138"/>
  <c r="I95" i="138"/>
  <c r="I82" i="138"/>
  <c r="G80" i="138"/>
  <c r="I51" i="138"/>
  <c r="I48" i="138"/>
  <c r="G96" i="138"/>
  <c r="I81" i="138"/>
  <c r="I74" i="138"/>
  <c r="H51" i="138"/>
  <c r="H48" i="138"/>
  <c r="G95" i="138"/>
  <c r="G87" i="138"/>
  <c r="I60" i="138"/>
  <c r="G48" i="138"/>
  <c r="H45" i="138"/>
  <c r="H87" i="138"/>
  <c r="G74" i="138"/>
  <c r="I50" i="138"/>
  <c r="G45" i="138"/>
  <c r="G97" i="138"/>
  <c r="I94" i="138"/>
  <c r="H98" i="138"/>
  <c r="H97" i="138"/>
  <c r="G23" i="138"/>
  <c r="I23" i="138"/>
  <c r="F23" i="138"/>
  <c r="H22" i="138"/>
  <c r="G22" i="138"/>
  <c r="G21" i="138"/>
  <c r="E22" i="138"/>
  <c r="E21" i="138"/>
  <c r="I22" i="138"/>
  <c r="F22" i="138"/>
  <c r="H23" i="138"/>
  <c r="F21" i="138"/>
  <c r="E23" i="138"/>
  <c r="H21" i="138"/>
  <c r="I21" i="138"/>
  <c r="T110" i="138"/>
  <c r="L110" i="138"/>
  <c r="N110" i="138"/>
  <c r="M110" i="138"/>
  <c r="S110" i="138"/>
  <c r="P110" i="138"/>
  <c r="R110" i="138"/>
  <c r="Q110" i="138"/>
  <c r="O110" i="138"/>
  <c r="U110" i="138"/>
  <c r="G3" i="138"/>
  <c r="G71" i="138"/>
  <c r="H83" i="138"/>
  <c r="G83" i="138"/>
  <c r="H71" i="138"/>
  <c r="I71" i="138"/>
  <c r="I83" i="138"/>
  <c r="H43" i="138"/>
  <c r="H57" i="138"/>
  <c r="H70" i="138"/>
  <c r="H79" i="138"/>
  <c r="H93" i="138"/>
  <c r="K65" i="138" l="1"/>
</calcChain>
</file>

<file path=xl/sharedStrings.xml><?xml version="1.0" encoding="utf-8"?>
<sst xmlns="http://schemas.openxmlformats.org/spreadsheetml/2006/main" count="1234" uniqueCount="330">
  <si>
    <t>Moyens de fonctionnement</t>
  </si>
  <si>
    <t>–</t>
  </si>
  <si>
    <t>– –</t>
  </si>
  <si>
    <t>+</t>
  </si>
  <si>
    <t>+ +</t>
  </si>
  <si>
    <t>Moyens importants</t>
  </si>
  <si>
    <t>Parcours des élèves</t>
  </si>
  <si>
    <t>Radar</t>
  </si>
  <si>
    <t>Réussite aux examens</t>
  </si>
  <si>
    <t>-</t>
  </si>
  <si>
    <t>9830356V</t>
  </si>
  <si>
    <t>Directeur de SEGPA :</t>
  </si>
  <si>
    <t>CPE :</t>
  </si>
  <si>
    <t>Gestionnaire :</t>
  </si>
  <si>
    <t>Principal(e) :</t>
  </si>
  <si>
    <t>Principal(e) adjoint(e) :</t>
  </si>
  <si>
    <t>Mme Patricia LE ROHELLEC</t>
  </si>
  <si>
    <t>Mme Christine PURNAMA</t>
  </si>
  <si>
    <t>M. Emmanuel DEHEEGER</t>
  </si>
  <si>
    <t>M. Jean-Paul GRÈS</t>
  </si>
  <si>
    <t>Effectifs d'élèves</t>
  </si>
  <si>
    <t>Proportion d'élèves en retard à l'entrée en 6ème (%)</t>
  </si>
  <si>
    <t>Etablissement</t>
  </si>
  <si>
    <t>Public</t>
  </si>
  <si>
    <t>Identification</t>
  </si>
  <si>
    <t xml:space="preserve">Nombre d'heures d'enseignement devant élèves, </t>
  </si>
  <si>
    <t>Taux de passage 3è/2de GT (%)</t>
  </si>
  <si>
    <t>Taux de passage 3è/2de PRO (%)</t>
  </si>
  <si>
    <t>Taux de passage 3è/CAP (%)</t>
  </si>
  <si>
    <t>Taux d'accès 6è/3è en 4 ans (%)</t>
  </si>
  <si>
    <t>Taux de redoublement 3è (%)</t>
  </si>
  <si>
    <t>Taux de réussite au DNB (%)</t>
  </si>
  <si>
    <t>Ressources humaines</t>
  </si>
  <si>
    <t>Proportion d'enseignants de statut territorial (%)</t>
  </si>
  <si>
    <t>Proportion d'enseignants titulaires (%)</t>
  </si>
  <si>
    <t>Ancienneté moyenne des enseignants (année)</t>
  </si>
  <si>
    <t>Âge moyen des enseignants (année)</t>
  </si>
  <si>
    <t>Mme Nelly DUPONT-SUTTY et</t>
  </si>
  <si>
    <t>M. Julien BUZENET</t>
  </si>
  <si>
    <t>Nouméa</t>
  </si>
  <si>
    <t>Commune :</t>
  </si>
  <si>
    <t>Taux de passage 3è/2nde GT</t>
  </si>
  <si>
    <t>Taux de réussite au DNB</t>
  </si>
  <si>
    <t>% d'enseignants titulaires</t>
  </si>
  <si>
    <t>Taux de redoublement 3è*</t>
  </si>
  <si>
    <t>E/D*</t>
  </si>
  <si>
    <t>% élèves en retard en 6è*</t>
  </si>
  <si>
    <t>9830004M</t>
  </si>
  <si>
    <t>9830007R</t>
  </si>
  <si>
    <t>9830008S</t>
  </si>
  <si>
    <t>9830009T</t>
  </si>
  <si>
    <t>9830010U</t>
  </si>
  <si>
    <t>9830259P</t>
  </si>
  <si>
    <t>9830260R</t>
  </si>
  <si>
    <t>9830263U</t>
  </si>
  <si>
    <t>9830264V</t>
  </si>
  <si>
    <t>9830265W</t>
  </si>
  <si>
    <t>9830266X</t>
  </si>
  <si>
    <t>9830277J</t>
  </si>
  <si>
    <t>9830278K</t>
  </si>
  <si>
    <t>9830295D</t>
  </si>
  <si>
    <t>9830297F</t>
  </si>
  <si>
    <t>9830354T</t>
  </si>
  <si>
    <t>9830355U</t>
  </si>
  <si>
    <t>9830357W</t>
  </si>
  <si>
    <t>9830381X</t>
  </si>
  <si>
    <t>9830382Y</t>
  </si>
  <si>
    <t>9830384A</t>
  </si>
  <si>
    <t>9830392J</t>
  </si>
  <si>
    <t>9830400T</t>
  </si>
  <si>
    <t>9830414H</t>
  </si>
  <si>
    <t>9830418M</t>
  </si>
  <si>
    <t>9830419N</t>
  </si>
  <si>
    <t>9830420P</t>
  </si>
  <si>
    <t>9830431B</t>
  </si>
  <si>
    <t>9830432C</t>
  </si>
  <si>
    <t>9830447U</t>
  </si>
  <si>
    <t>9830472W</t>
  </si>
  <si>
    <t>9830474Y</t>
  </si>
  <si>
    <t>9830477B</t>
  </si>
  <si>
    <t>9830482G</t>
  </si>
  <si>
    <t>9830493U</t>
  </si>
  <si>
    <t>9830518W</t>
  </si>
  <si>
    <t>9830522A</t>
  </si>
  <si>
    <t>9830524C</t>
  </si>
  <si>
    <t>9830538T</t>
  </si>
  <si>
    <t>9830616C</t>
  </si>
  <si>
    <t>9830624L</t>
  </si>
  <si>
    <t>9830625M</t>
  </si>
  <si>
    <t>9830626N</t>
  </si>
  <si>
    <t>9830632V</t>
  </si>
  <si>
    <t>9830639C</t>
  </si>
  <si>
    <t>9830640D</t>
  </si>
  <si>
    <t>9830649N</t>
  </si>
  <si>
    <t>9830656W</t>
  </si>
  <si>
    <t>9830681Y</t>
  </si>
  <si>
    <t>9830691J</t>
  </si>
  <si>
    <t>Privé</t>
  </si>
  <si>
    <t>par élève - niveau collège hors SEGPA et ULIS (H/E)</t>
  </si>
  <si>
    <t>Nombre d'élèves par division - niveau collège</t>
  </si>
  <si>
    <t>hors SEGPA et ULIS  (E/D)</t>
  </si>
  <si>
    <t>Rne - N° Etablissement</t>
  </si>
  <si>
    <t>Secteur (PU / PR)</t>
  </si>
  <si>
    <t>Appellation - Sigle</t>
  </si>
  <si>
    <t>Commune</t>
  </si>
  <si>
    <t xml:space="preserve">CLG           </t>
  </si>
  <si>
    <t xml:space="preserve">CLG PR        </t>
  </si>
  <si>
    <t>Poindimié</t>
  </si>
  <si>
    <t>La Foa</t>
  </si>
  <si>
    <t>Mont-Dore</t>
  </si>
  <si>
    <t>Païta</t>
  </si>
  <si>
    <t>Bourail</t>
  </si>
  <si>
    <t>Ouvéa</t>
  </si>
  <si>
    <t>Houaïlou</t>
  </si>
  <si>
    <t>Pouébo</t>
  </si>
  <si>
    <t>Koné</t>
  </si>
  <si>
    <t>Thio</t>
  </si>
  <si>
    <t>Ponerihouen</t>
  </si>
  <si>
    <t>Île des Pins</t>
  </si>
  <si>
    <t>Maré</t>
  </si>
  <si>
    <t>Lifou</t>
  </si>
  <si>
    <t>Kaala-Gomen</t>
  </si>
  <si>
    <t>Canala</t>
  </si>
  <si>
    <t>Voh</t>
  </si>
  <si>
    <t>Dumbéa</t>
  </si>
  <si>
    <t>Yaté</t>
  </si>
  <si>
    <t>Poum</t>
  </si>
  <si>
    <t>Ouégoa</t>
  </si>
  <si>
    <t>Poya</t>
  </si>
  <si>
    <t>Hienghène</t>
  </si>
  <si>
    <t>RNE + dénomination</t>
  </si>
  <si>
    <t>9830004M : Collège Georges Baudoux</t>
  </si>
  <si>
    <t>9830007R : Collège de Koumac</t>
  </si>
  <si>
    <t>9830008S : Collège Raymond Vauthier</t>
  </si>
  <si>
    <t>9830009T : Collège Théodore Kawa Braïno</t>
  </si>
  <si>
    <t>9830010U : Collège Louis Leopold Djiet</t>
  </si>
  <si>
    <t>9830259P : Collège privé Champagnat (DDEC)</t>
  </si>
  <si>
    <t>9830260R : Collège privé Saint Joseph de Cluny (DDEC)</t>
  </si>
  <si>
    <t>9830263U : Collège privé de la Conception (DDEC)</t>
  </si>
  <si>
    <t>9830264V : Collège privé Sainte Marie  (DDEC)</t>
  </si>
  <si>
    <t>9830265W : Collège privé Sacré-Coeur (DDEC)</t>
  </si>
  <si>
    <t>9830266X : Collège privé Guillaume Douarre (DDEC)</t>
  </si>
  <si>
    <t>9830277J : Collège Jean Mariotti</t>
  </si>
  <si>
    <t>9830278K : Collège de Koné</t>
  </si>
  <si>
    <t>9830295D : Collège privé de Havila (ASEE)</t>
  </si>
  <si>
    <t>9830297F : Collège privé Hyppolyte Bonou (DDEC)</t>
  </si>
  <si>
    <t>9830354T : Collège privé de Vao (DDEC)</t>
  </si>
  <si>
    <t>9830355U : Collège la Colline</t>
  </si>
  <si>
    <t>9830381X : Collège privé Saint Dominique Savio (DDEC)</t>
  </si>
  <si>
    <t>9830382Y : Collège privé Jean-Baptiste Vigouroux (DDEC)</t>
  </si>
  <si>
    <t>9830384A : Collège de Boulari</t>
  </si>
  <si>
    <t>9830392J : Collège privé de Taremen (ASEE)</t>
  </si>
  <si>
    <t>9830400T : Collège privé de Hnathalo  (DDEC)</t>
  </si>
  <si>
    <t>9830414H : Collège de Tadine</t>
  </si>
  <si>
    <t>9830418M : Collège de Wani</t>
  </si>
  <si>
    <t>9830419N : Collège de Canala + GOD de Kouaoua</t>
  </si>
  <si>
    <t>9830420P : Collège privé Hnaizianu (ASEE)</t>
  </si>
  <si>
    <t>9830431B : Collège privé de Baganda (ASEE)</t>
  </si>
  <si>
    <t>9830432C : Collège privé de Tieta  (FELP)</t>
  </si>
  <si>
    <t>9830447U : Collège privé Eben Eza (ASEE)</t>
  </si>
  <si>
    <t>9830472W : Collège privé de Mou (FELP)</t>
  </si>
  <si>
    <t>9830474Y : Collège Francis Carco (Koutio)</t>
  </si>
  <si>
    <t>9830477B : Collège de Yaté</t>
  </si>
  <si>
    <t>9830482G : Collège de la Roche</t>
  </si>
  <si>
    <t>9830493U : Collège Essau Voudjo</t>
  </si>
  <si>
    <t>9830518W : Collège privé Boaouva Kaleba (ASEE)</t>
  </si>
  <si>
    <t>9830522A : Collège Pai-Kaileone</t>
  </si>
  <si>
    <t>9830524C : Collège de Kaméré</t>
  </si>
  <si>
    <t>9830538T : Collège de Normandie</t>
  </si>
  <si>
    <t>9830624L : Collège de Plum</t>
  </si>
  <si>
    <t>9830626N : Collège Jean Fayard (Katiramona)</t>
  </si>
  <si>
    <t>9830632V : Collège de Ouégoa</t>
  </si>
  <si>
    <t>9830639C : Collège Shea Tiaou</t>
  </si>
  <si>
    <t>9830640D : Collège Edmée Varin (Auteuil)</t>
  </si>
  <si>
    <t>9830649N : Collège Tuband</t>
  </si>
  <si>
    <t>9830656W : Collège Ondemia (Païta nord)</t>
  </si>
  <si>
    <t>9830681Y : Collège Dumbéa sur Mer</t>
  </si>
  <si>
    <t>9830691J : Collège de Païamboué</t>
  </si>
  <si>
    <t>eff_niv_clg_2012</t>
  </si>
  <si>
    <t>eff_segpa_2012</t>
  </si>
  <si>
    <t>eff_pro_2012</t>
  </si>
  <si>
    <t>pcs_def_etab</t>
  </si>
  <si>
    <t>pcs_def_sec</t>
  </si>
  <si>
    <t>pcs_def_aca</t>
  </si>
  <si>
    <t>pcs_tfav_etab</t>
  </si>
  <si>
    <t>pcs_tfav_sec</t>
  </si>
  <si>
    <t>pcs_tfav_aca</t>
  </si>
  <si>
    <t>ips_etab</t>
  </si>
  <si>
    <t>ips_sec</t>
  </si>
  <si>
    <t>ips_aca</t>
  </si>
  <si>
    <t>retard_etab</t>
  </si>
  <si>
    <t>retard_sec</t>
  </si>
  <si>
    <t>retard_aca</t>
  </si>
  <si>
    <t>h/e_etab</t>
  </si>
  <si>
    <t>h/e_sec</t>
  </si>
  <si>
    <t>h/e_aca</t>
  </si>
  <si>
    <t>e/d_etab</t>
  </si>
  <si>
    <t>e/d_sec</t>
  </si>
  <si>
    <t>e/d_aca</t>
  </si>
  <si>
    <t>pas_3è-gt_etab</t>
  </si>
  <si>
    <t>pas_3è-gt_sec</t>
  </si>
  <si>
    <t>pas_3è-gt_aca</t>
  </si>
  <si>
    <t>pas_3è-pro_etab</t>
  </si>
  <si>
    <t>pas_3è-pro_sec</t>
  </si>
  <si>
    <t>pas_3è-pro_aca</t>
  </si>
  <si>
    <t>pas_3è-cap_etab</t>
  </si>
  <si>
    <t>pas_3è-cap_sec</t>
  </si>
  <si>
    <t>pas_3è-cap_aca</t>
  </si>
  <si>
    <t>acc6-3è_etab</t>
  </si>
  <si>
    <t>acc6-3è_sec</t>
  </si>
  <si>
    <t>acc6-3è_aca</t>
  </si>
  <si>
    <t>red3è_etab</t>
  </si>
  <si>
    <t>red3è_sec</t>
  </si>
  <si>
    <t>red3è_aca</t>
  </si>
  <si>
    <t>ens_terr_etab</t>
  </si>
  <si>
    <t>ens_terr_sec</t>
  </si>
  <si>
    <t>ens_terr_aca</t>
  </si>
  <si>
    <t>ens_tit_etab</t>
  </si>
  <si>
    <t>ens_tit_sec</t>
  </si>
  <si>
    <t>ens_tit_aca</t>
  </si>
  <si>
    <t>anc_etab</t>
  </si>
  <si>
    <t>anc_sec</t>
  </si>
  <si>
    <t>anc_aca</t>
  </si>
  <si>
    <t>age_etab</t>
  </si>
  <si>
    <t>age_sec</t>
  </si>
  <si>
    <t>age_aca</t>
  </si>
  <si>
    <t>* Inversé</t>
  </si>
  <si>
    <t>Public + privé</t>
  </si>
  <si>
    <t>&lt;= Sélectionner l'établissement dans la liste déroulante (cliquer sur la flèche indiquant vers le bas)</t>
  </si>
  <si>
    <t>9830698S : Collège Apogoti</t>
  </si>
  <si>
    <t>9830698S</t>
  </si>
  <si>
    <t>Ecart taux de réussite des PCS défavorisées (points)</t>
  </si>
  <si>
    <t>9830357W : Collège Laura Boula + GOD de Mou</t>
  </si>
  <si>
    <t>écartmoydnb_etab</t>
  </si>
  <si>
    <t>écartmoydnb_sec</t>
  </si>
  <si>
    <t>écartmoydnb_aca</t>
  </si>
  <si>
    <t>Note moyenne au socle du DNB (sur 20)</t>
  </si>
  <si>
    <t>Note moyenne à l'écrit du DNB (sur 20)</t>
  </si>
  <si>
    <t>maitrise_fr_etab</t>
  </si>
  <si>
    <t>maitrise_fr_sec</t>
  </si>
  <si>
    <t>maitrise_fr_aca</t>
  </si>
  <si>
    <t>maitrise_maths_etab</t>
  </si>
  <si>
    <t>maitrise_maths_sec</t>
  </si>
  <si>
    <t>maitrise_maths_aca</t>
  </si>
  <si>
    <t>Indice de position sociale niveau collège hors SEGPA</t>
  </si>
  <si>
    <t>ie_etab</t>
  </si>
  <si>
    <t>ie_sec</t>
  </si>
  <si>
    <t>ie_aca</t>
  </si>
  <si>
    <t>Indice de position sociale</t>
  </si>
  <si>
    <t>Indice d'éloignement</t>
  </si>
  <si>
    <t>Indice d'éloignement*</t>
  </si>
  <si>
    <t>Contexte scolaire</t>
  </si>
  <si>
    <t>Note moyenne à la soutenance orale de projet (sur 20)</t>
  </si>
  <si>
    <t>réussite_dnb_etab</t>
  </si>
  <si>
    <t>réussite_dnb_sec</t>
  </si>
  <si>
    <t>réussite_dnb_aca</t>
  </si>
  <si>
    <t>écartdef_etab</t>
  </si>
  <si>
    <t>écartdef_sec</t>
  </si>
  <si>
    <t>écartdef_aca</t>
  </si>
  <si>
    <t>moyecrit_etab</t>
  </si>
  <si>
    <t>moyecrit_sec</t>
  </si>
  <si>
    <t>moyecrit_aca</t>
  </si>
  <si>
    <t>oraldnb_etab</t>
  </si>
  <si>
    <t>oraldnb_sec</t>
  </si>
  <si>
    <t>oraldnb_aca</t>
  </si>
  <si>
    <t>moysocle_etab</t>
  </si>
  <si>
    <t>moysocle_sec</t>
  </si>
  <si>
    <t>moysocle_aca</t>
  </si>
  <si>
    <t>devenirGT_etab</t>
  </si>
  <si>
    <t>devenirGT_sec</t>
  </si>
  <si>
    <t>devenirGT_aca</t>
  </si>
  <si>
    <t>devenirPRO_etab</t>
  </si>
  <si>
    <t>devenirPRO_sec</t>
  </si>
  <si>
    <t>devenirPRO_aca</t>
  </si>
  <si>
    <t>devenirCAP_etab</t>
  </si>
  <si>
    <t>devenirCAP_sec</t>
  </si>
  <si>
    <t>devenirCAP_aca</t>
  </si>
  <si>
    <t>Orientation en 1ère GT des élèves de 3ème en fin de 2nde GT</t>
  </si>
  <si>
    <t>Orientation en 1ère PRO des élèves de 3ème en fin de 2nde PRO</t>
  </si>
  <si>
    <t>Orientation en 2è année de CAP des élèves de 3ème en fin de 1ère année de CAP</t>
  </si>
  <si>
    <t>Proportion d'élèves issus de PCS défavorisées (%)</t>
  </si>
  <si>
    <t>Proportion d'élèves issus de PCS très favorisées (%)</t>
  </si>
  <si>
    <t>boursier_etab</t>
  </si>
  <si>
    <t>boursier_sec</t>
  </si>
  <si>
    <t>boursier_aca</t>
  </si>
  <si>
    <t>Taux de boursiers niveau collège hors SEGPA</t>
  </si>
  <si>
    <t>Koumac</t>
  </si>
  <si>
    <t>Proportion d'élèves entrant en 6è ayant un bas niveau en français (%)</t>
  </si>
  <si>
    <t>Proportion d'élèves entrant en 6è ayant un bas niveau en mathématiques (%)</t>
  </si>
  <si>
    <t>Maîtrise du français*</t>
  </si>
  <si>
    <t>Maîtrise des mathématiques*</t>
  </si>
  <si>
    <t>Bas niveau en français en 6è*</t>
  </si>
  <si>
    <t>Bas niveau en mathématiques en 6è*</t>
  </si>
  <si>
    <t>nd</t>
  </si>
  <si>
    <t>eff_pro_n</t>
  </si>
  <si>
    <t>eff_segpa_n</t>
  </si>
  <si>
    <t>eff_niv_clg_n</t>
  </si>
  <si>
    <t>eff_pro_n-1</t>
  </si>
  <si>
    <t>eff_segpa_n-1</t>
  </si>
  <si>
    <t>eff_niv_clg_n-1</t>
  </si>
  <si>
    <t>eff_pro_n-2</t>
  </si>
  <si>
    <t>eff_segpa_n-2</t>
  </si>
  <si>
    <t>eff_niv_clg_n-2</t>
  </si>
  <si>
    <t>collège</t>
  </si>
  <si>
    <t>enseignement adapté</t>
  </si>
  <si>
    <t>lycée PRO</t>
  </si>
  <si>
    <t>De niveau collège</t>
  </si>
  <si>
    <t>De niveau lycée PRO</t>
  </si>
  <si>
    <t>De l'enseignement adapté</t>
  </si>
  <si>
    <t>etab_patronyme</t>
  </si>
  <si>
    <t>Code UAI</t>
  </si>
  <si>
    <t>Post-bac</t>
  </si>
  <si>
    <t>Voie GT</t>
  </si>
  <si>
    <t>Collège</t>
  </si>
  <si>
    <t>Voie pro</t>
  </si>
  <si>
    <t>Segpa</t>
  </si>
  <si>
    <t>Autres</t>
  </si>
  <si>
    <t>eff_segpa_Extract</t>
  </si>
  <si>
    <t>eff_niv_clg_Extract</t>
  </si>
  <si>
    <t>eff_pro_Extract</t>
  </si>
  <si>
    <t>xx/xx/2026</t>
  </si>
  <si>
    <t xml:space="preserve">9830356V : Collège Jean Lèques Magenta                    </t>
  </si>
  <si>
    <t>9830625M : Collège François Ollivaud</t>
  </si>
  <si>
    <t>9830616C : Collège Louise Michel (paita sud)</t>
  </si>
  <si>
    <t>Année 2026</t>
  </si>
  <si>
    <t>Années 2025-2026</t>
  </si>
  <si>
    <t>Session 2025</t>
  </si>
  <si>
    <t>Moyens faibles (classement des établissements publics et privés)</t>
  </si>
  <si>
    <t>CONSTAT DE RENTRÉE</t>
  </si>
  <si>
    <t>Extraction 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</si>
</sst>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</numFmts>
  <fonts count="44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 Unicode MS"/>
      <family val="2"/>
    </font>
    <font>
      <sz val="10"/>
      <color rgb="FF00B050"/>
      <name val="Arial"/>
      <family val="2"/>
    </font>
    <font>
      <b/>
      <sz val="12"/>
      <name val="Marianne"/>
    </font>
    <font>
      <b/>
      <sz val="12"/>
      <color theme="9" tint="-0.249977111117893"/>
      <name val="Marianne"/>
    </font>
    <font>
      <sz val="9"/>
      <name val="Marianne"/>
    </font>
    <font>
      <b/>
      <sz val="9"/>
      <name val="Marianne"/>
    </font>
    <font>
      <sz val="9"/>
      <color theme="0"/>
      <name val="Marianne"/>
    </font>
    <font>
      <b/>
      <sz val="9"/>
      <color theme="9" tint="-0.249977111117893"/>
      <name val="Marianne"/>
    </font>
    <font>
      <sz val="9"/>
      <color rgb="FFFF0000"/>
      <name val="Marianne"/>
    </font>
    <font>
      <b/>
      <sz val="9"/>
      <color theme="0"/>
      <name val="Marianne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2" borderId="1" applyNumberFormat="0" applyAlignment="0" applyProtection="0"/>
    <xf numFmtId="0" fontId="14" fillId="0" borderId="2" applyNumberFormat="0" applyFill="0" applyAlignment="0" applyProtection="0"/>
    <xf numFmtId="0" fontId="8" fillId="6" borderId="3" applyNumberFormat="0" applyFont="0" applyAlignment="0" applyProtection="0"/>
    <xf numFmtId="0" fontId="15" fillId="8" borderId="1" applyNumberFormat="0" applyAlignment="0" applyProtection="0"/>
    <xf numFmtId="0" fontId="16" fillId="5" borderId="0" applyNumberFormat="0" applyBorder="0" applyAlignment="0" applyProtection="0"/>
    <xf numFmtId="0" fontId="17" fillId="11" borderId="0" applyNumberFormat="0" applyBorder="0" applyAlignment="0" applyProtection="0"/>
    <xf numFmtId="0" fontId="9" fillId="0" borderId="0"/>
    <xf numFmtId="0" fontId="18" fillId="7" borderId="0" applyNumberFormat="0" applyBorder="0" applyAlignment="0" applyProtection="0"/>
    <xf numFmtId="0" fontId="19" fillId="22" borderId="4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23" borderId="9" applyNumberFormat="0" applyAlignment="0" applyProtection="0"/>
    <xf numFmtId="44" fontId="8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9" fontId="9" fillId="0" borderId="0" applyFont="0" applyFill="0" applyBorder="0" applyAlignment="0" applyProtection="0"/>
    <xf numFmtId="0" fontId="8" fillId="0" borderId="0"/>
    <xf numFmtId="0" fontId="28" fillId="0" borderId="0"/>
    <xf numFmtId="164" fontId="8" fillId="0" borderId="0" applyFont="0" applyFill="0" applyBorder="0" applyAlignment="0" applyProtection="0"/>
    <xf numFmtId="0" fontId="6" fillId="0" borderId="0"/>
    <xf numFmtId="0" fontId="29" fillId="0" borderId="0"/>
    <xf numFmtId="0" fontId="30" fillId="0" borderId="0"/>
    <xf numFmtId="0" fontId="9" fillId="0" borderId="0"/>
    <xf numFmtId="0" fontId="5" fillId="0" borderId="0"/>
    <xf numFmtId="0" fontId="31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32" fillId="0" borderId="0"/>
    <xf numFmtId="0" fontId="4" fillId="0" borderId="0"/>
    <xf numFmtId="0" fontId="33" fillId="0" borderId="0"/>
    <xf numFmtId="0" fontId="34" fillId="0" borderId="0"/>
    <xf numFmtId="0" fontId="3" fillId="0" borderId="0"/>
    <xf numFmtId="0" fontId="2" fillId="0" borderId="0"/>
    <xf numFmtId="0" fontId="9" fillId="0" borderId="0"/>
    <xf numFmtId="0" fontId="29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165" fontId="9" fillId="0" borderId="0" xfId="0" applyNumberFormat="1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165" fontId="9" fillId="0" borderId="0" xfId="0" applyNumberFormat="1" applyFont="1" applyFill="1"/>
    <xf numFmtId="0" fontId="9" fillId="0" borderId="0" xfId="0" applyFont="1" applyFill="1" applyAlignment="1">
      <alignment horizontal="center" wrapText="1"/>
    </xf>
    <xf numFmtId="165" fontId="9" fillId="0" borderId="0" xfId="0" applyNumberFormat="1" applyFont="1" applyFill="1" applyAlignment="1">
      <alignment horizontal="right"/>
    </xf>
    <xf numFmtId="0" fontId="9" fillId="29" borderId="0" xfId="0" applyFont="1" applyFill="1"/>
    <xf numFmtId="0" fontId="9" fillId="0" borderId="0" xfId="0" quotePrefix="1" applyFont="1" applyFill="1" applyAlignment="1">
      <alignment horizontal="right"/>
    </xf>
    <xf numFmtId="165" fontId="9" fillId="0" borderId="0" xfId="0" quotePrefix="1" applyNumberFormat="1" applyFont="1" applyFill="1" applyAlignment="1">
      <alignment horizontal="right"/>
    </xf>
    <xf numFmtId="0" fontId="0" fillId="0" borderId="0" xfId="0" applyFill="1"/>
    <xf numFmtId="0" fontId="9" fillId="30" borderId="0" xfId="0" applyFont="1" applyFill="1"/>
    <xf numFmtId="0" fontId="35" fillId="0" borderId="0" xfId="0" applyFont="1" applyFill="1" applyAlignment="1">
      <alignment horizontal="right"/>
    </xf>
    <xf numFmtId="0" fontId="35" fillId="0" borderId="0" xfId="0" quotePrefix="1" applyFont="1" applyFill="1" applyAlignment="1">
      <alignment horizontal="right"/>
    </xf>
    <xf numFmtId="0" fontId="35" fillId="0" borderId="0" xfId="0" applyFont="1" applyFill="1"/>
    <xf numFmtId="165" fontId="35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>
      <alignment horizontal="center" wrapText="1"/>
    </xf>
    <xf numFmtId="165" fontId="35" fillId="0" borderId="0" xfId="0" applyNumberFormat="1" applyFont="1" applyFill="1" applyAlignment="1">
      <alignment horizontal="center"/>
    </xf>
    <xf numFmtId="165" fontId="35" fillId="0" borderId="0" xfId="0" quotePrefix="1" applyNumberFormat="1" applyFont="1" applyFill="1" applyAlignment="1">
      <alignment horizontal="right"/>
    </xf>
    <xf numFmtId="165" fontId="35" fillId="0" borderId="0" xfId="0" applyNumberFormat="1" applyFont="1" applyFill="1"/>
    <xf numFmtId="0" fontId="37" fillId="0" borderId="0" xfId="0" applyFont="1" applyAlignment="1">
      <alignment vertical="center"/>
    </xf>
    <xf numFmtId="0" fontId="37" fillId="0" borderId="0" xfId="0" applyFont="1" applyAlignment="1"/>
    <xf numFmtId="0" fontId="38" fillId="0" borderId="0" xfId="0" applyFont="1"/>
    <xf numFmtId="0" fontId="37" fillId="0" borderId="0" xfId="0" applyFont="1" applyAlignment="1">
      <alignment vertical="top"/>
    </xf>
    <xf numFmtId="0" fontId="39" fillId="24" borderId="0" xfId="0" applyFont="1" applyFill="1"/>
    <xf numFmtId="0" fontId="38" fillId="24" borderId="0" xfId="0" applyFont="1" applyFill="1"/>
    <xf numFmtId="0" fontId="40" fillId="0" borderId="0" xfId="0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vertical="center" wrapText="1"/>
    </xf>
    <xf numFmtId="0" fontId="38" fillId="0" borderId="0" xfId="0" quotePrefix="1" applyFont="1" applyAlignment="1">
      <alignment horizontal="left"/>
    </xf>
    <xf numFmtId="0" fontId="38" fillId="0" borderId="0" xfId="0" applyFont="1" applyAlignment="1">
      <alignment horizontal="left"/>
    </xf>
    <xf numFmtId="0" fontId="41" fillId="0" borderId="0" xfId="0" applyFont="1" applyAlignment="1">
      <alignment vertical="center"/>
    </xf>
    <xf numFmtId="0" fontId="40" fillId="0" borderId="0" xfId="0" applyFont="1" applyAlignment="1"/>
    <xf numFmtId="0" fontId="38" fillId="0" borderId="0" xfId="0" applyFont="1" applyAlignment="1"/>
    <xf numFmtId="3" fontId="38" fillId="0" borderId="13" xfId="0" applyNumberFormat="1" applyFont="1" applyFill="1" applyBorder="1" applyAlignment="1">
      <alignment horizontal="center"/>
    </xf>
    <xf numFmtId="3" fontId="38" fillId="0" borderId="14" xfId="0" applyNumberFormat="1" applyFont="1" applyFill="1" applyBorder="1" applyAlignment="1">
      <alignment horizontal="center"/>
    </xf>
    <xf numFmtId="3" fontId="38" fillId="0" borderId="12" xfId="0" applyNumberFormat="1" applyFont="1" applyFill="1" applyBorder="1" applyAlignment="1">
      <alignment horizontal="center"/>
    </xf>
    <xf numFmtId="0" fontId="41" fillId="0" borderId="0" xfId="0" applyFont="1" applyAlignment="1"/>
    <xf numFmtId="0" fontId="41" fillId="0" borderId="0" xfId="0" applyFont="1" applyAlignment="1">
      <alignment horizontal="left" wrapText="1"/>
    </xf>
    <xf numFmtId="0" fontId="39" fillId="0" borderId="12" xfId="0" applyFont="1" applyBorder="1" applyAlignment="1">
      <alignment horizontal="center"/>
    </xf>
    <xf numFmtId="165" fontId="38" fillId="0" borderId="12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right" vertical="center"/>
    </xf>
    <xf numFmtId="0" fontId="38" fillId="25" borderId="0" xfId="0" quotePrefix="1" applyFont="1" applyFill="1" applyAlignment="1">
      <alignment horizontal="center" vertical="center"/>
    </xf>
    <xf numFmtId="165" fontId="38" fillId="0" borderId="0" xfId="0" applyNumberFormat="1" applyFont="1" applyAlignment="1">
      <alignment horizontal="center"/>
    </xf>
    <xf numFmtId="165" fontId="39" fillId="0" borderId="0" xfId="0" applyNumberFormat="1" applyFont="1" applyFill="1" applyAlignment="1">
      <alignment horizontal="center"/>
    </xf>
    <xf numFmtId="0" fontId="39" fillId="0" borderId="10" xfId="0" applyFont="1" applyBorder="1" applyAlignment="1">
      <alignment horizontal="center"/>
    </xf>
    <xf numFmtId="165" fontId="38" fillId="0" borderId="12" xfId="0" applyNumberFormat="1" applyFont="1" applyBorder="1" applyAlignment="1">
      <alignment horizontal="center"/>
    </xf>
    <xf numFmtId="165" fontId="38" fillId="24" borderId="12" xfId="0" applyNumberFormat="1" applyFont="1" applyFill="1" applyBorder="1" applyAlignment="1">
      <alignment horizontal="center"/>
    </xf>
    <xf numFmtId="0" fontId="38" fillId="0" borderId="0" xfId="0" applyFont="1" applyFill="1"/>
    <xf numFmtId="165" fontId="38" fillId="0" borderId="0" xfId="0" applyNumberFormat="1" applyFont="1"/>
    <xf numFmtId="0" fontId="42" fillId="0" borderId="0" xfId="0" applyFont="1" applyFill="1" applyAlignment="1">
      <alignment horizontal="center" wrapText="1"/>
    </xf>
    <xf numFmtId="0" fontId="41" fillId="0" borderId="0" xfId="0" applyFont="1" applyAlignment="1">
      <alignment vertical="top"/>
    </xf>
    <xf numFmtId="0" fontId="38" fillId="0" borderId="0" xfId="0" applyFont="1" applyFill="1" applyAlignment="1">
      <alignment horizontal="center" wrapText="1"/>
    </xf>
    <xf numFmtId="165" fontId="38" fillId="0" borderId="0" xfId="0" applyNumberFormat="1" applyFont="1" applyFill="1" applyAlignment="1">
      <alignment horizontal="center"/>
    </xf>
    <xf numFmtId="0" fontId="42" fillId="0" borderId="0" xfId="0" applyFont="1"/>
    <xf numFmtId="165" fontId="42" fillId="0" borderId="0" xfId="0" applyNumberFormat="1" applyFont="1" applyAlignment="1">
      <alignment horizontal="center"/>
    </xf>
    <xf numFmtId="0" fontId="39" fillId="0" borderId="17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0" fontId="38" fillId="0" borderId="0" xfId="0" applyFont="1" applyBorder="1" applyAlignment="1"/>
    <xf numFmtId="0" fontId="39" fillId="0" borderId="21" xfId="0" applyFont="1" applyBorder="1" applyAlignment="1">
      <alignment horizontal="center"/>
    </xf>
    <xf numFmtId="0" fontId="39" fillId="0" borderId="16" xfId="0" applyFont="1" applyFill="1" applyBorder="1" applyAlignment="1">
      <alignment horizontal="center"/>
    </xf>
    <xf numFmtId="3" fontId="38" fillId="0" borderId="22" xfId="0" applyNumberFormat="1" applyFont="1" applyFill="1" applyBorder="1" applyAlignment="1">
      <alignment horizontal="center"/>
    </xf>
    <xf numFmtId="3" fontId="38" fillId="0" borderId="23" xfId="0" applyNumberFormat="1" applyFont="1" applyFill="1" applyBorder="1" applyAlignment="1">
      <alignment horizontal="center"/>
    </xf>
    <xf numFmtId="3" fontId="38" fillId="0" borderId="24" xfId="0" applyNumberFormat="1" applyFont="1" applyFill="1" applyBorder="1" applyAlignment="1">
      <alignment horizontal="center"/>
    </xf>
    <xf numFmtId="3" fontId="38" fillId="0" borderId="25" xfId="0" applyNumberFormat="1" applyFont="1" applyFill="1" applyBorder="1" applyAlignment="1">
      <alignment horizontal="center"/>
    </xf>
    <xf numFmtId="3" fontId="38" fillId="0" borderId="26" xfId="0" applyNumberFormat="1" applyFont="1" applyFill="1" applyBorder="1" applyAlignment="1">
      <alignment horizontal="center"/>
    </xf>
    <xf numFmtId="14" fontId="39" fillId="0" borderId="27" xfId="0" applyNumberFormat="1" applyFont="1" applyFill="1" applyBorder="1" applyAlignment="1">
      <alignment horizontal="center"/>
    </xf>
    <xf numFmtId="0" fontId="40" fillId="0" borderId="0" xfId="0" applyFont="1" applyFill="1"/>
    <xf numFmtId="0" fontId="43" fillId="0" borderId="0" xfId="0" applyFont="1" applyFill="1"/>
    <xf numFmtId="0" fontId="40" fillId="0" borderId="0" xfId="0" applyFont="1" applyFill="1" applyAlignment="1">
      <alignment horizontal="center" wrapText="1"/>
    </xf>
    <xf numFmtId="165" fontId="40" fillId="0" borderId="0" xfId="0" applyNumberFormat="1" applyFont="1" applyFill="1" applyAlignment="1">
      <alignment horizontal="center"/>
    </xf>
    <xf numFmtId="165" fontId="40" fillId="0" borderId="0" xfId="0" applyNumberFormat="1" applyFont="1" applyAlignment="1">
      <alignment horizontal="center"/>
    </xf>
    <xf numFmtId="0" fontId="39" fillId="0" borderId="15" xfId="0" applyFont="1" applyBorder="1" applyAlignment="1">
      <alignment horizontal="center" vertical="center"/>
    </xf>
    <xf numFmtId="0" fontId="39" fillId="0" borderId="12" xfId="0" applyFont="1" applyFill="1" applyBorder="1" applyAlignment="1">
      <alignment horizontal="center"/>
    </xf>
    <xf numFmtId="0" fontId="38" fillId="26" borderId="0" xfId="0" quotePrefix="1" applyFont="1" applyFill="1" applyAlignment="1">
      <alignment horizontal="center" vertical="center"/>
    </xf>
    <xf numFmtId="0" fontId="38" fillId="26" borderId="0" xfId="0" applyFont="1" applyFill="1" applyAlignment="1">
      <alignment horizontal="center" vertical="center"/>
    </xf>
    <xf numFmtId="0" fontId="38" fillId="27" borderId="0" xfId="0" quotePrefix="1" applyFont="1" applyFill="1" applyAlignment="1">
      <alignment horizontal="center" vertical="center"/>
    </xf>
    <xf numFmtId="0" fontId="38" fillId="27" borderId="0" xfId="0" applyFont="1" applyFill="1" applyAlignment="1">
      <alignment horizontal="center" vertical="center"/>
    </xf>
    <xf numFmtId="0" fontId="38" fillId="28" borderId="0" xfId="0" quotePrefix="1" applyFont="1" applyFill="1" applyAlignment="1">
      <alignment horizontal="center" vertical="center"/>
    </xf>
    <xf numFmtId="0" fontId="38" fillId="28" borderId="0" xfId="0" applyFont="1" applyFill="1" applyAlignment="1">
      <alignment horizontal="center" vertical="center"/>
    </xf>
    <xf numFmtId="165" fontId="38" fillId="0" borderId="12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/>
    </xf>
    <xf numFmtId="2" fontId="38" fillId="0" borderId="10" xfId="0" applyNumberFormat="1" applyFont="1" applyFill="1" applyBorder="1" applyAlignment="1">
      <alignment horizontal="center" vertical="center"/>
    </xf>
    <xf numFmtId="2" fontId="38" fillId="0" borderId="11" xfId="0" applyNumberFormat="1" applyFont="1" applyFill="1" applyBorder="1" applyAlignment="1">
      <alignment horizontal="center" vertical="center"/>
    </xf>
    <xf numFmtId="0" fontId="39" fillId="0" borderId="18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39" fillId="0" borderId="20" xfId="0" applyFont="1" applyBorder="1" applyAlignment="1">
      <alignment horizontal="center"/>
    </xf>
  </cellXfs>
  <cellStyles count="71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alcul 2" xfId="26" xr:uid="{00000000-0005-0000-0000-000019000000}"/>
    <cellStyle name="Cellule liée 2" xfId="27" xr:uid="{00000000-0005-0000-0000-00001A000000}"/>
    <cellStyle name="Commentaire 2" xfId="28" xr:uid="{00000000-0005-0000-0000-00001B000000}"/>
    <cellStyle name="Entrée 2" xfId="29" xr:uid="{00000000-0005-0000-0000-00001C000000}"/>
    <cellStyle name="Insatisfaisant 2" xfId="30" xr:uid="{00000000-0005-0000-0000-00001D000000}"/>
    <cellStyle name="Milliers 2" xfId="50" xr:uid="{00000000-0005-0000-0000-00001E000000}"/>
    <cellStyle name="Milliers 3" xfId="69" xr:uid="{00000000-0005-0000-0000-00001F000000}"/>
    <cellStyle name="Monétaire 2" xfId="43" xr:uid="{00000000-0005-0000-0000-000020000000}"/>
    <cellStyle name="Neutre 2" xfId="31" xr:uid="{00000000-0005-0000-0000-000021000000}"/>
    <cellStyle name="Normal" xfId="0" builtinId="0"/>
    <cellStyle name="Normal 10" xfId="55" xr:uid="{00000000-0005-0000-0000-000023000000}"/>
    <cellStyle name="Normal 11" xfId="56" xr:uid="{00000000-0005-0000-0000-000024000000}"/>
    <cellStyle name="Normal 11 2" xfId="57" xr:uid="{00000000-0005-0000-0000-000025000000}"/>
    <cellStyle name="Normal 12" xfId="58" xr:uid="{00000000-0005-0000-0000-000026000000}"/>
    <cellStyle name="Normal 13" xfId="60" xr:uid="{00000000-0005-0000-0000-000027000000}"/>
    <cellStyle name="Normal 14" xfId="61" xr:uid="{00000000-0005-0000-0000-000028000000}"/>
    <cellStyle name="Normal 14 2" xfId="64" xr:uid="{00000000-0005-0000-0000-000029000000}"/>
    <cellStyle name="Normal 15" xfId="62" xr:uid="{00000000-0005-0000-0000-00002A000000}"/>
    <cellStyle name="Normal 16" xfId="63" xr:uid="{00000000-0005-0000-0000-00002B000000}"/>
    <cellStyle name="Normal 17" xfId="65" xr:uid="{00000000-0005-0000-0000-00002C000000}"/>
    <cellStyle name="Normal 18" xfId="68" xr:uid="{00000000-0005-0000-0000-00002D000000}"/>
    <cellStyle name="Normal 2" xfId="32" xr:uid="{00000000-0005-0000-0000-00002E000000}"/>
    <cellStyle name="Normal 2 2" xfId="48" xr:uid="{00000000-0005-0000-0000-00002F000000}"/>
    <cellStyle name="Normal 2 3" xfId="67" xr:uid="{00000000-0005-0000-0000-000030000000}"/>
    <cellStyle name="Normal 3" xfId="44" xr:uid="{00000000-0005-0000-0000-000031000000}"/>
    <cellStyle name="Normal 3 2" xfId="66" xr:uid="{00000000-0005-0000-0000-000032000000}"/>
    <cellStyle name="Normal 4" xfId="45" xr:uid="{00000000-0005-0000-0000-000033000000}"/>
    <cellStyle name="Normal 5" xfId="46" xr:uid="{00000000-0005-0000-0000-000034000000}"/>
    <cellStyle name="Normal 6" xfId="49" xr:uid="{00000000-0005-0000-0000-000035000000}"/>
    <cellStyle name="Normal 7" xfId="51" xr:uid="{00000000-0005-0000-0000-000036000000}"/>
    <cellStyle name="Normal 8" xfId="52" xr:uid="{00000000-0005-0000-0000-000037000000}"/>
    <cellStyle name="Normal 9" xfId="53" xr:uid="{00000000-0005-0000-0000-000038000000}"/>
    <cellStyle name="Normal 9 2" xfId="54" xr:uid="{00000000-0005-0000-0000-000039000000}"/>
    <cellStyle name="Pourcentage 2" xfId="47" xr:uid="{00000000-0005-0000-0000-00003A000000}"/>
    <cellStyle name="Pourcentage 3" xfId="59" xr:uid="{00000000-0005-0000-0000-00003B000000}"/>
    <cellStyle name="Pourcentage 4" xfId="70" xr:uid="{00000000-0005-0000-0000-00003C000000}"/>
    <cellStyle name="Satisfaisant 2" xfId="33" xr:uid="{00000000-0005-0000-0000-00003D000000}"/>
    <cellStyle name="Sortie 2" xfId="34" xr:uid="{00000000-0005-0000-0000-00003E000000}"/>
    <cellStyle name="Texte explicatif 2" xfId="35" xr:uid="{00000000-0005-0000-0000-00003F000000}"/>
    <cellStyle name="Titre 2" xfId="36" xr:uid="{00000000-0005-0000-0000-000040000000}"/>
    <cellStyle name="Titre 1 2" xfId="37" xr:uid="{00000000-0005-0000-0000-000041000000}"/>
    <cellStyle name="Titre 2 2" xfId="38" xr:uid="{00000000-0005-0000-0000-000042000000}"/>
    <cellStyle name="Titre 3 2" xfId="39" xr:uid="{00000000-0005-0000-0000-000043000000}"/>
    <cellStyle name="Titre 4 2" xfId="40" xr:uid="{00000000-0005-0000-0000-000044000000}"/>
    <cellStyle name="Total 2" xfId="41" xr:uid="{00000000-0005-0000-0000-000045000000}"/>
    <cellStyle name="Vérification 2" xfId="42" xr:uid="{00000000-0005-0000-0000-00004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8C634"/>
      <color rgb="FF000000"/>
      <color rgb="FF34BA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Evolution des effectifs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'Fiche clg'!$B$21</c:f>
              <c:strCache>
                <c:ptCount val="1"/>
                <c:pt idx="0">
                  <c:v>collège</c:v>
                </c:pt>
              </c:strCache>
            </c:strRef>
          </c:tx>
          <c:spPr>
            <a:solidFill>
              <a:srgbClr val="34BAB5"/>
            </a:solidFill>
            <a:ln>
              <a:solidFill>
                <a:srgbClr val="34BAB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'Fiche clg'!$E$20:$I$20</c:f>
              <c:strCache>
                <c:ptCount val="5"/>
                <c:pt idx="0">
                  <c:v>2012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xx/xx/2026</c:v>
                </c:pt>
              </c:strCache>
            </c:strRef>
          </c:cat>
          <c:val>
            <c:numRef>
              <c:f>'Fiche clg'!$E$21:$I$21</c:f>
              <c:numCache>
                <c:formatCode>#,##0</c:formatCode>
                <c:ptCount val="5"/>
                <c:pt idx="0">
                  <c:v>427</c:v>
                </c:pt>
                <c:pt idx="1">
                  <c:v>322</c:v>
                </c:pt>
                <c:pt idx="2">
                  <c:v>326</c:v>
                </c:pt>
                <c:pt idx="3">
                  <c:v>343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4-4545-BE8F-6AF3B16B9E08}"/>
            </c:ext>
          </c:extLst>
        </c:ser>
        <c:ser>
          <c:idx val="1"/>
          <c:order val="1"/>
          <c:tx>
            <c:strRef>
              <c:f>'Fiche clg'!$B$22</c:f>
              <c:strCache>
                <c:ptCount val="1"/>
                <c:pt idx="0">
                  <c:v>enseignement adapté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'Fiche clg'!$E$20:$I$20</c:f>
              <c:strCache>
                <c:ptCount val="5"/>
                <c:pt idx="0">
                  <c:v>2012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xx/xx/2026</c:v>
                </c:pt>
              </c:strCache>
            </c:strRef>
          </c:cat>
          <c:val>
            <c:numRef>
              <c:f>'Fiche clg'!$E$22:$I$22</c:f>
              <c:numCache>
                <c:formatCode>#,##0</c:formatCode>
                <c:ptCount val="5"/>
                <c:pt idx="0">
                  <c:v>58</c:v>
                </c:pt>
                <c:pt idx="1">
                  <c:v>60</c:v>
                </c:pt>
                <c:pt idx="2">
                  <c:v>58</c:v>
                </c:pt>
                <c:pt idx="3">
                  <c:v>64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F-4F3F-BE71-C4A83C230223}"/>
            </c:ext>
          </c:extLst>
        </c:ser>
        <c:ser>
          <c:idx val="2"/>
          <c:order val="2"/>
          <c:tx>
            <c:strRef>
              <c:f>'Fiche clg'!$B$23</c:f>
              <c:strCache>
                <c:ptCount val="1"/>
                <c:pt idx="0">
                  <c:v>lycée PRO</c:v>
                </c:pt>
              </c:strCache>
            </c:strRef>
          </c:tx>
          <c:spPr>
            <a:solidFill>
              <a:srgbClr val="D8C634"/>
            </a:solidFill>
            <a:ln>
              <a:solidFill>
                <a:srgbClr val="D8C63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'Fiche clg'!$E$20:$I$20</c:f>
              <c:strCache>
                <c:ptCount val="5"/>
                <c:pt idx="0">
                  <c:v>2012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xx/xx/2026</c:v>
                </c:pt>
              </c:strCache>
            </c:strRef>
          </c:cat>
          <c:val>
            <c:numRef>
              <c:f>'Fiche clg'!$E$23:$I$23</c:f>
              <c:numCache>
                <c:formatCode>#,##0</c:formatCode>
                <c:ptCount val="5"/>
                <c:pt idx="0">
                  <c:v>43</c:v>
                </c:pt>
                <c:pt idx="1">
                  <c:v>45</c:v>
                </c:pt>
                <c:pt idx="2">
                  <c:v>52</c:v>
                </c:pt>
                <c:pt idx="3">
                  <c:v>53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F-4F3F-BE71-C4A83C23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5087360"/>
        <c:axId val="140105344"/>
      </c:barChart>
      <c:catAx>
        <c:axId val="15508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105344"/>
        <c:crosses val="autoZero"/>
        <c:auto val="1"/>
        <c:lblAlgn val="ctr"/>
        <c:lblOffset val="100"/>
        <c:noMultiLvlLbl val="0"/>
      </c:catAx>
      <c:valAx>
        <c:axId val="1401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08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971-449C-8E14-58B6E02C7549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971-449C-8E14-58B6E02C7549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971-449C-8E14-58B6E02C7549}"/>
              </c:ext>
            </c:extLst>
          </c:dPt>
          <c:xVal>
            <c:numRef>
              <c:f>'Fiche clg'!$J$65:$L$65</c:f>
            </c:numRef>
          </c:xVal>
          <c:yVal>
            <c:numRef>
              <c:f>'Fiche clg'!$J$66:$L$66</c:f>
            </c:numRef>
          </c:yVal>
          <c:smooth val="0"/>
          <c:extLst>
            <c:ext xmlns:c16="http://schemas.microsoft.com/office/drawing/2014/chart" uri="{C3380CC4-5D6E-409C-BE32-E72D297353CC}">
              <c16:uniqueId val="{00000003-2971-449C-8E14-58B6E02C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07072"/>
        <c:axId val="140274496"/>
      </c:scatterChart>
      <c:valAx>
        <c:axId val="140107072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140274496"/>
        <c:crosses val="autoZero"/>
        <c:crossBetween val="midCat"/>
        <c:majorUnit val="0.2"/>
        <c:minorUnit val="0.1"/>
      </c:valAx>
      <c:valAx>
        <c:axId val="1402744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107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12F-4D3C-88BB-2B173903DF1E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12F-4D3C-88BB-2B173903DF1E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12F-4D3C-88BB-2B173903DF1E}"/>
              </c:ext>
            </c:extLst>
          </c:dPt>
          <c:xVal>
            <c:numRef>
              <c:f>'Fiche clg'!$J$65:$L$65</c:f>
            </c:numRef>
          </c:xVal>
          <c:yVal>
            <c:numRef>
              <c:f>'Fiche clg'!$J$66:$L$66</c:f>
            </c:numRef>
          </c:yVal>
          <c:smooth val="0"/>
          <c:extLst>
            <c:ext xmlns:c16="http://schemas.microsoft.com/office/drawing/2014/chart" uri="{C3380CC4-5D6E-409C-BE32-E72D297353CC}">
              <c16:uniqueId val="{00000003-212F-4D3C-88BB-2B173903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78528"/>
        <c:axId val="140845056"/>
      </c:scatterChart>
      <c:valAx>
        <c:axId val="140278528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140845056"/>
        <c:crosses val="autoZero"/>
        <c:crossBetween val="midCat"/>
        <c:majorUnit val="0.2"/>
        <c:minorUnit val="0.1"/>
      </c:valAx>
      <c:valAx>
        <c:axId val="140845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27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456930054376647"/>
          <c:y val="0.12208217704203413"/>
          <c:w val="0.37086139891246706"/>
          <c:h val="0.60310536572312368"/>
        </c:manualLayout>
      </c:layout>
      <c:radarChart>
        <c:radarStyle val="marker"/>
        <c:varyColors val="0"/>
        <c:ser>
          <c:idx val="0"/>
          <c:order val="0"/>
          <c:tx>
            <c:strRef>
              <c:f>'Fiche clg'!$B$1</c:f>
              <c:strCache>
                <c:ptCount val="1"/>
                <c:pt idx="0">
                  <c:v>9830007R : Collège de Koumac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'Fiche clg'!$L$108:$U$108</c:f>
              <c:strCache>
                <c:ptCount val="10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6è*</c:v>
                </c:pt>
                <c:pt idx="3">
                  <c:v>Bas niveau en français en 6è*</c:v>
                </c:pt>
                <c:pt idx="4">
                  <c:v>Bas niveau en mathématiques en 6è*</c:v>
                </c:pt>
                <c:pt idx="5">
                  <c:v>E/D*</c:v>
                </c:pt>
                <c:pt idx="6">
                  <c:v>% d'enseignants titulaires</c:v>
                </c:pt>
                <c:pt idx="7">
                  <c:v>Taux de réussite au DNB</c:v>
                </c:pt>
                <c:pt idx="8">
                  <c:v>Taux de passage 3è/2nde GT</c:v>
                </c:pt>
                <c:pt idx="9">
                  <c:v>Taux de redoublement 3è*</c:v>
                </c:pt>
              </c:strCache>
            </c:strRef>
          </c:cat>
          <c:val>
            <c:numRef>
              <c:f>'Fiche clg'!$L$110:$U$110</c:f>
              <c:numCache>
                <c:formatCode>0.0</c:formatCode>
                <c:ptCount val="10"/>
                <c:pt idx="0">
                  <c:v>-1.788686</c:v>
                </c:pt>
                <c:pt idx="1">
                  <c:v>-1.7525770000000001</c:v>
                </c:pt>
                <c:pt idx="2">
                  <c:v>1.875</c:v>
                </c:pt>
                <c:pt idx="3">
                  <c:v>-0.26819900000000002</c:v>
                </c:pt>
                <c:pt idx="4">
                  <c:v>-0.13661200000000001</c:v>
                </c:pt>
                <c:pt idx="5">
                  <c:v>-0.408163</c:v>
                </c:pt>
                <c:pt idx="6">
                  <c:v>2.2936000000000002E-2</c:v>
                </c:pt>
                <c:pt idx="7">
                  <c:v>0.58823499999999995</c:v>
                </c:pt>
                <c:pt idx="8">
                  <c:v>0.275229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8-43C5-A255-9BF6483A463B}"/>
            </c:ext>
          </c:extLst>
        </c:ser>
        <c:ser>
          <c:idx val="1"/>
          <c:order val="1"/>
          <c:tx>
            <c:strRef>
              <c:f>'Fiche clg'!$K$111</c:f>
              <c:strCache>
                <c:ptCount val="1"/>
                <c:pt idx="0">
                  <c:v>Public + privé</c:v>
                </c:pt>
              </c:strCache>
            </c:strRef>
          </c:tx>
          <c:spPr>
            <a:ln w="25400">
              <a:solidFill>
                <a:srgbClr val="3333CC"/>
              </a:solidFill>
              <a:prstDash val="lgDash"/>
            </a:ln>
          </c:spPr>
          <c:marker>
            <c:symbol val="none"/>
          </c:marker>
          <c:cat>
            <c:strRef>
              <c:f>'Fiche clg'!$L$108:$U$108</c:f>
              <c:strCache>
                <c:ptCount val="10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6è*</c:v>
                </c:pt>
                <c:pt idx="3">
                  <c:v>Bas niveau en français en 6è*</c:v>
                </c:pt>
                <c:pt idx="4">
                  <c:v>Bas niveau en mathématiques en 6è*</c:v>
                </c:pt>
                <c:pt idx="5">
                  <c:v>E/D*</c:v>
                </c:pt>
                <c:pt idx="6">
                  <c:v>% d'enseignants titulaires</c:v>
                </c:pt>
                <c:pt idx="7">
                  <c:v>Taux de réussite au DNB</c:v>
                </c:pt>
                <c:pt idx="8">
                  <c:v>Taux de passage 3è/2nde GT</c:v>
                </c:pt>
                <c:pt idx="9">
                  <c:v>Taux de redoublement 3è*</c:v>
                </c:pt>
              </c:strCache>
            </c:strRef>
          </c:cat>
          <c:val>
            <c:numRef>
              <c:f>'Fiche clg'!$L$111:$U$111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8-43C5-A255-9BF6483A4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40640"/>
        <c:axId val="141307840"/>
      </c:radarChart>
      <c:catAx>
        <c:axId val="182640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Marianne" panose="02000000000000000000" pitchFamily="2" charset="0"/>
                <a:ea typeface="Arial"/>
                <a:cs typeface="Arial"/>
              </a:defRPr>
            </a:pPr>
            <a:endParaRPr lang="fr-FR"/>
          </a:p>
        </c:txPr>
        <c:crossAx val="141307840"/>
        <c:crosses val="autoZero"/>
        <c:auto val="0"/>
        <c:lblAlgn val="ctr"/>
        <c:lblOffset val="100"/>
        <c:noMultiLvlLbl val="0"/>
      </c:catAx>
      <c:valAx>
        <c:axId val="14130784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cross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2640640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Marianne" panose="02000000000000000000" pitchFamily="2" charset="0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0.65923220968469132"/>
          <c:y val="0.80269458912287783"/>
          <c:w val="0.32749135202080382"/>
          <c:h val="0.123538705457510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Marianne" panose="020000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24</xdr:row>
      <xdr:rowOff>109003</xdr:rowOff>
    </xdr:from>
    <xdr:to>
      <xdr:col>9</xdr:col>
      <xdr:colOff>0</xdr:colOff>
      <xdr:row>37</xdr:row>
      <xdr:rowOff>109003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5</xdr:col>
      <xdr:colOff>0</xdr:colOff>
      <xdr:row>67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64</xdr:row>
      <xdr:rowOff>0</xdr:rowOff>
    </xdr:from>
    <xdr:to>
      <xdr:col>9</xdr:col>
      <xdr:colOff>0</xdr:colOff>
      <xdr:row>67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absoluteAnchor>
    <xdr:pos x="373593" y="15689793"/>
    <xdr:ext cx="6696073" cy="4327413"/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 editAs="oneCell">
    <xdr:from>
      <xdr:col>0</xdr:col>
      <xdr:colOff>279403</xdr:colOff>
      <xdr:row>1</xdr:row>
      <xdr:rowOff>137585</xdr:rowOff>
    </xdr:from>
    <xdr:to>
      <xdr:col>3</xdr:col>
      <xdr:colOff>365517</xdr:colOff>
      <xdr:row>16</xdr:row>
      <xdr:rowOff>232834</xdr:rowOff>
    </xdr:to>
    <xdr:pic>
      <xdr:nvPicPr>
        <xdr:cNvPr id="15" name="Image 14" descr="http://intranet.in.ac-noumea.nc/vr/IMG/png/logovrnc-dge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3" y="381002"/>
          <a:ext cx="2012281" cy="899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0.19463</cdr:x>
      <cdr:y>0.21525</cdr:y>
    </cdr:from>
    <cdr:to>
      <cdr:x>0.19463</cdr:x>
      <cdr:y>0.86547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6B0FA1F9-9D67-4530-85FC-8B39FD4F5D93}"/>
            </a:ext>
          </a:extLst>
        </cdr:cNvPr>
        <cdr:cNvCxnSpPr/>
      </cdr:nvCxnSpPr>
      <cdr:spPr bwMode="auto">
        <a:xfrm xmlns:a="http://schemas.openxmlformats.org/drawingml/2006/main">
          <a:off x="1353301" y="453107"/>
          <a:ext cx="0" cy="136872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0.01378</cdr:x>
      <cdr:y>0.80102</cdr:y>
    </cdr:from>
    <cdr:to>
      <cdr:x>0.64986</cdr:x>
      <cdr:y>0.92421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272" y="3466362"/>
          <a:ext cx="4259238" cy="533094"/>
        </a:xfrm>
        <a:prstGeom xmlns:a="http://schemas.openxmlformats.org/drawingml/2006/main" prst="rect">
          <a:avLst/>
        </a:prstGeom>
        <a:ln xmlns:a="http://schemas.openxmlformats.org/drawingml/2006/main" w="952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Marianne" panose="02000000000000000000" pitchFamily="2" charset="0"/>
              <a:cs typeface="Arial" pitchFamily="34" charset="0"/>
            </a:rPr>
            <a:t>Lecture : Plus le polygone de l'établissement tend vers l'extérieur, plus la situation de l'établissement est favorable pour le domaine concerné, </a:t>
          </a:r>
        </a:p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Marianne" panose="02000000000000000000" pitchFamily="2" charset="0"/>
              <a:cs typeface="Arial" pitchFamily="34" charset="0"/>
            </a:rPr>
            <a:t>Plus le polygone de l'établissement se trouve éloigné du trait bleu, plus l'écart avec la moyenne académique est significative.</a:t>
          </a:r>
        </a:p>
      </cdr:txBody>
    </cdr:sp>
  </cdr:relSizeAnchor>
  <cdr:relSizeAnchor xmlns:cdr="http://schemas.openxmlformats.org/drawingml/2006/chartDrawing">
    <cdr:from>
      <cdr:x>0.83269</cdr:x>
      <cdr:y>0.70951</cdr:y>
    </cdr:from>
    <cdr:to>
      <cdr:x>0.98196</cdr:x>
      <cdr:y>0.74111</cdr:y>
    </cdr:to>
    <cdr:sp macro="" textlink="">
      <cdr:nvSpPr>
        <cdr:cNvPr id="10" name="Rectangle 9"/>
        <cdr:cNvSpPr/>
      </cdr:nvSpPr>
      <cdr:spPr bwMode="auto">
        <a:xfrm xmlns:a="http://schemas.openxmlformats.org/drawingml/2006/main">
          <a:off x="5575725" y="3070346"/>
          <a:ext cx="999523" cy="1367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50"/>
            <a:t>* indicateurs inversés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0_eff_etab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G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PR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CA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red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3_devenir3_eta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9_radar_reussite_dnb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0_export_ecart_dnb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1_export_ecrit_dnb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2_export_oral_dnb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3_export_socle_dn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_ieclg_radar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9_ens_tit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0_ens_anc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1_ens_age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6_bas_niv_6_rada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8_Hsu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_pcs_de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_pcs_tfa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3_ips_rada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5_retard_rada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5_archipel_6_eval6_f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5_archipel_6_eval6_m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8_Esu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427</v>
          </cell>
          <cell r="C2">
            <v>1065</v>
          </cell>
          <cell r="D2">
            <v>0</v>
          </cell>
          <cell r="E2">
            <v>0</v>
          </cell>
          <cell r="F2">
            <v>0</v>
          </cell>
        </row>
        <row r="3">
          <cell r="A3" t="str">
            <v>9830003L</v>
          </cell>
          <cell r="B3">
            <v>501</v>
          </cell>
          <cell r="C3">
            <v>581</v>
          </cell>
          <cell r="D3">
            <v>488</v>
          </cell>
          <cell r="E3">
            <v>0</v>
          </cell>
          <cell r="F3">
            <v>0</v>
          </cell>
        </row>
        <row r="4">
          <cell r="A4" t="str">
            <v>9830004M</v>
          </cell>
          <cell r="B4">
            <v>0</v>
          </cell>
          <cell r="C4">
            <v>0</v>
          </cell>
          <cell r="D4">
            <v>0</v>
          </cell>
          <cell r="E4">
            <v>459</v>
          </cell>
          <cell r="F4">
            <v>0</v>
          </cell>
        </row>
        <row r="5">
          <cell r="A5" t="str">
            <v>9830006P</v>
          </cell>
          <cell r="B5">
            <v>104</v>
          </cell>
          <cell r="C5">
            <v>54</v>
          </cell>
          <cell r="D5">
            <v>996</v>
          </cell>
          <cell r="E5">
            <v>0</v>
          </cell>
          <cell r="F5">
            <v>0</v>
          </cell>
        </row>
        <row r="6">
          <cell r="A6" t="str">
            <v>9830007R</v>
          </cell>
          <cell r="B6">
            <v>0</v>
          </cell>
          <cell r="C6">
            <v>0</v>
          </cell>
          <cell r="D6">
            <v>53</v>
          </cell>
          <cell r="E6">
            <v>343</v>
          </cell>
          <cell r="F6">
            <v>64</v>
          </cell>
        </row>
        <row r="7">
          <cell r="A7" t="str">
            <v>9830008S</v>
          </cell>
          <cell r="B7">
            <v>0</v>
          </cell>
          <cell r="C7">
            <v>0</v>
          </cell>
          <cell r="D7">
            <v>0</v>
          </cell>
          <cell r="E7">
            <v>361</v>
          </cell>
          <cell r="F7">
            <v>56</v>
          </cell>
        </row>
        <row r="8">
          <cell r="A8" t="str">
            <v>9830009T</v>
          </cell>
          <cell r="B8">
            <v>0</v>
          </cell>
          <cell r="C8">
            <v>0</v>
          </cell>
          <cell r="D8">
            <v>52</v>
          </cell>
          <cell r="E8">
            <v>367</v>
          </cell>
          <cell r="F8">
            <v>0</v>
          </cell>
        </row>
        <row r="9">
          <cell r="A9" t="str">
            <v>9830010U</v>
          </cell>
          <cell r="B9">
            <v>0</v>
          </cell>
          <cell r="C9">
            <v>0</v>
          </cell>
          <cell r="D9">
            <v>0</v>
          </cell>
          <cell r="E9">
            <v>284</v>
          </cell>
          <cell r="F9">
            <v>50</v>
          </cell>
        </row>
        <row r="10">
          <cell r="A10" t="str">
            <v>9830259P</v>
          </cell>
          <cell r="B10">
            <v>0</v>
          </cell>
          <cell r="C10">
            <v>0</v>
          </cell>
          <cell r="D10">
            <v>0</v>
          </cell>
          <cell r="E10">
            <v>280</v>
          </cell>
          <cell r="F10">
            <v>0</v>
          </cell>
        </row>
        <row r="11">
          <cell r="A11" t="str">
            <v>9830260R</v>
          </cell>
          <cell r="B11">
            <v>0</v>
          </cell>
          <cell r="C11">
            <v>0</v>
          </cell>
          <cell r="D11">
            <v>0</v>
          </cell>
          <cell r="E11">
            <v>630</v>
          </cell>
          <cell r="F11">
            <v>0</v>
          </cell>
        </row>
        <row r="12">
          <cell r="A12" t="str">
            <v>9830261S</v>
          </cell>
          <cell r="B12">
            <v>175</v>
          </cell>
          <cell r="C12">
            <v>858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9830263U</v>
          </cell>
          <cell r="B13">
            <v>0</v>
          </cell>
          <cell r="C13">
            <v>0</v>
          </cell>
          <cell r="D13">
            <v>0</v>
          </cell>
          <cell r="E13">
            <v>232</v>
          </cell>
          <cell r="F13">
            <v>0</v>
          </cell>
        </row>
        <row r="14">
          <cell r="A14" t="str">
            <v>9830264V</v>
          </cell>
          <cell r="B14">
            <v>0</v>
          </cell>
          <cell r="C14">
            <v>0</v>
          </cell>
          <cell r="D14">
            <v>0</v>
          </cell>
          <cell r="E14">
            <v>452</v>
          </cell>
          <cell r="F14">
            <v>56</v>
          </cell>
        </row>
        <row r="15">
          <cell r="A15" t="str">
            <v>9830265W</v>
          </cell>
          <cell r="B15">
            <v>0</v>
          </cell>
          <cell r="C15">
            <v>0</v>
          </cell>
          <cell r="D15">
            <v>0</v>
          </cell>
          <cell r="E15">
            <v>133</v>
          </cell>
          <cell r="F15">
            <v>0</v>
          </cell>
        </row>
        <row r="16">
          <cell r="A16" t="str">
            <v>9830266X</v>
          </cell>
          <cell r="B16">
            <v>0</v>
          </cell>
          <cell r="C16">
            <v>0</v>
          </cell>
          <cell r="D16">
            <v>0</v>
          </cell>
          <cell r="E16">
            <v>79</v>
          </cell>
          <cell r="F16">
            <v>0</v>
          </cell>
        </row>
        <row r="17">
          <cell r="A17" t="str">
            <v>9830269A</v>
          </cell>
          <cell r="B17">
            <v>86</v>
          </cell>
          <cell r="C17">
            <v>0</v>
          </cell>
          <cell r="D17">
            <v>343</v>
          </cell>
          <cell r="E17">
            <v>0</v>
          </cell>
          <cell r="F17">
            <v>0</v>
          </cell>
        </row>
        <row r="18">
          <cell r="A18" t="str">
            <v>9830270B</v>
          </cell>
          <cell r="B18">
            <v>25</v>
          </cell>
          <cell r="C18">
            <v>0</v>
          </cell>
          <cell r="D18">
            <v>392</v>
          </cell>
          <cell r="E18">
            <v>0</v>
          </cell>
          <cell r="F18">
            <v>0</v>
          </cell>
        </row>
        <row r="19">
          <cell r="A19" t="str">
            <v>9830271C</v>
          </cell>
          <cell r="B19">
            <v>56</v>
          </cell>
          <cell r="C19">
            <v>0</v>
          </cell>
          <cell r="D19">
            <v>545</v>
          </cell>
          <cell r="E19">
            <v>0</v>
          </cell>
          <cell r="F19">
            <v>0</v>
          </cell>
        </row>
        <row r="20">
          <cell r="A20" t="str">
            <v>9830272D</v>
          </cell>
          <cell r="B20">
            <v>59</v>
          </cell>
          <cell r="C20">
            <v>0</v>
          </cell>
          <cell r="D20">
            <v>275</v>
          </cell>
          <cell r="E20">
            <v>0</v>
          </cell>
          <cell r="F20">
            <v>0</v>
          </cell>
        </row>
        <row r="21">
          <cell r="A21" t="str">
            <v>9830273E</v>
          </cell>
          <cell r="B21">
            <v>0</v>
          </cell>
          <cell r="C21">
            <v>0</v>
          </cell>
          <cell r="D21">
            <v>49</v>
          </cell>
          <cell r="E21">
            <v>0</v>
          </cell>
          <cell r="F21">
            <v>0</v>
          </cell>
        </row>
        <row r="22">
          <cell r="A22" t="str">
            <v>9830277J</v>
          </cell>
          <cell r="B22">
            <v>0</v>
          </cell>
          <cell r="C22">
            <v>0</v>
          </cell>
          <cell r="D22">
            <v>0</v>
          </cell>
          <cell r="E22">
            <v>716</v>
          </cell>
          <cell r="F22">
            <v>0</v>
          </cell>
        </row>
        <row r="23">
          <cell r="A23" t="str">
            <v>9830278K</v>
          </cell>
          <cell r="B23">
            <v>0</v>
          </cell>
          <cell r="C23">
            <v>0</v>
          </cell>
          <cell r="D23">
            <v>0</v>
          </cell>
          <cell r="E23">
            <v>443</v>
          </cell>
          <cell r="F23">
            <v>65</v>
          </cell>
        </row>
        <row r="24">
          <cell r="A24" t="str">
            <v>9830294C</v>
          </cell>
          <cell r="B24">
            <v>0</v>
          </cell>
          <cell r="C24">
            <v>0</v>
          </cell>
          <cell r="D24">
            <v>255</v>
          </cell>
          <cell r="E24">
            <v>0</v>
          </cell>
          <cell r="F24">
            <v>0</v>
          </cell>
        </row>
        <row r="25">
          <cell r="A25" t="str">
            <v>9830295D</v>
          </cell>
          <cell r="B25">
            <v>0</v>
          </cell>
          <cell r="C25">
            <v>0</v>
          </cell>
          <cell r="D25">
            <v>0</v>
          </cell>
          <cell r="E25">
            <v>292</v>
          </cell>
          <cell r="F25">
            <v>0</v>
          </cell>
        </row>
        <row r="26">
          <cell r="A26" t="str">
            <v>9830297F</v>
          </cell>
          <cell r="B26">
            <v>0</v>
          </cell>
          <cell r="C26">
            <v>0</v>
          </cell>
          <cell r="D26">
            <v>0</v>
          </cell>
          <cell r="E26">
            <v>112</v>
          </cell>
          <cell r="F26">
            <v>33</v>
          </cell>
        </row>
        <row r="27">
          <cell r="A27" t="str">
            <v>9830306R</v>
          </cell>
          <cell r="B27">
            <v>0</v>
          </cell>
          <cell r="C27">
            <v>0</v>
          </cell>
          <cell r="D27">
            <v>275</v>
          </cell>
          <cell r="E27">
            <v>0</v>
          </cell>
          <cell r="F27">
            <v>0</v>
          </cell>
        </row>
        <row r="28">
          <cell r="A28" t="str">
            <v>9830354T</v>
          </cell>
          <cell r="B28">
            <v>0</v>
          </cell>
          <cell r="C28">
            <v>0</v>
          </cell>
          <cell r="D28">
            <v>0</v>
          </cell>
          <cell r="E28">
            <v>108</v>
          </cell>
          <cell r="F28">
            <v>0</v>
          </cell>
        </row>
        <row r="29">
          <cell r="A29" t="str">
            <v>9830355U</v>
          </cell>
          <cell r="B29">
            <v>0</v>
          </cell>
          <cell r="C29">
            <v>0</v>
          </cell>
          <cell r="D29">
            <v>0</v>
          </cell>
          <cell r="E29">
            <v>152</v>
          </cell>
          <cell r="F29">
            <v>0</v>
          </cell>
        </row>
        <row r="30">
          <cell r="A30" t="str">
            <v>9830356V</v>
          </cell>
          <cell r="B30">
            <v>0</v>
          </cell>
          <cell r="C30">
            <v>0</v>
          </cell>
          <cell r="D30">
            <v>0</v>
          </cell>
          <cell r="E30">
            <v>566</v>
          </cell>
          <cell r="F30">
            <v>67</v>
          </cell>
        </row>
        <row r="31">
          <cell r="A31" t="str">
            <v>9830357W</v>
          </cell>
          <cell r="B31">
            <v>0</v>
          </cell>
          <cell r="C31">
            <v>0</v>
          </cell>
          <cell r="D31">
            <v>0</v>
          </cell>
          <cell r="E31">
            <v>223</v>
          </cell>
          <cell r="F31">
            <v>55</v>
          </cell>
        </row>
        <row r="32">
          <cell r="A32" t="str">
            <v>9830377T</v>
          </cell>
          <cell r="B32">
            <v>0</v>
          </cell>
          <cell r="C32">
            <v>243</v>
          </cell>
          <cell r="D32">
            <v>292</v>
          </cell>
          <cell r="E32">
            <v>0</v>
          </cell>
          <cell r="F32">
            <v>0</v>
          </cell>
        </row>
        <row r="33">
          <cell r="A33" t="str">
            <v>9830381X</v>
          </cell>
          <cell r="B33">
            <v>0</v>
          </cell>
          <cell r="C33">
            <v>0</v>
          </cell>
          <cell r="D33">
            <v>0</v>
          </cell>
          <cell r="E33">
            <v>152</v>
          </cell>
          <cell r="F33">
            <v>0</v>
          </cell>
        </row>
        <row r="34">
          <cell r="A34" t="str">
            <v>9830382Y</v>
          </cell>
          <cell r="B34">
            <v>0</v>
          </cell>
          <cell r="C34">
            <v>0</v>
          </cell>
          <cell r="D34">
            <v>0</v>
          </cell>
          <cell r="E34">
            <v>94</v>
          </cell>
          <cell r="F34">
            <v>0</v>
          </cell>
        </row>
        <row r="35">
          <cell r="A35" t="str">
            <v>9830384A</v>
          </cell>
          <cell r="B35">
            <v>0</v>
          </cell>
          <cell r="C35">
            <v>0</v>
          </cell>
          <cell r="D35">
            <v>0</v>
          </cell>
          <cell r="E35">
            <v>497</v>
          </cell>
          <cell r="F35">
            <v>52</v>
          </cell>
        </row>
        <row r="36">
          <cell r="A36" t="str">
            <v>9830392J</v>
          </cell>
          <cell r="B36">
            <v>0</v>
          </cell>
          <cell r="C36">
            <v>0</v>
          </cell>
          <cell r="D36">
            <v>0</v>
          </cell>
          <cell r="E36">
            <v>155</v>
          </cell>
          <cell r="F36">
            <v>0</v>
          </cell>
        </row>
        <row r="37">
          <cell r="A37" t="str">
            <v>9830400T</v>
          </cell>
          <cell r="B37">
            <v>0</v>
          </cell>
          <cell r="C37">
            <v>0</v>
          </cell>
          <cell r="D37">
            <v>0</v>
          </cell>
          <cell r="E37">
            <v>67</v>
          </cell>
          <cell r="F37">
            <v>0</v>
          </cell>
        </row>
        <row r="38">
          <cell r="A38" t="str">
            <v>9830401U</v>
          </cell>
          <cell r="B38">
            <v>25</v>
          </cell>
          <cell r="C38">
            <v>0</v>
          </cell>
          <cell r="D38">
            <v>227</v>
          </cell>
          <cell r="E38">
            <v>0</v>
          </cell>
          <cell r="F38">
            <v>0</v>
          </cell>
        </row>
        <row r="39">
          <cell r="A39" t="str">
            <v>9830414H</v>
          </cell>
          <cell r="B39">
            <v>0</v>
          </cell>
          <cell r="C39">
            <v>0</v>
          </cell>
          <cell r="D39">
            <v>0</v>
          </cell>
          <cell r="E39">
            <v>146</v>
          </cell>
          <cell r="F39">
            <v>0</v>
          </cell>
        </row>
        <row r="40">
          <cell r="A40" t="str">
            <v>9830418M</v>
          </cell>
          <cell r="B40">
            <v>0</v>
          </cell>
          <cell r="C40">
            <v>0</v>
          </cell>
          <cell r="D40">
            <v>0</v>
          </cell>
          <cell r="E40">
            <v>161</v>
          </cell>
          <cell r="F40">
            <v>31</v>
          </cell>
        </row>
        <row r="41">
          <cell r="A41" t="str">
            <v>9830419N</v>
          </cell>
          <cell r="B41">
            <v>0</v>
          </cell>
          <cell r="C41">
            <v>0</v>
          </cell>
          <cell r="D41">
            <v>0</v>
          </cell>
          <cell r="E41">
            <v>279</v>
          </cell>
          <cell r="F41">
            <v>0</v>
          </cell>
        </row>
        <row r="42">
          <cell r="A42" t="str">
            <v>9830420P</v>
          </cell>
          <cell r="B42">
            <v>0</v>
          </cell>
          <cell r="C42">
            <v>0</v>
          </cell>
          <cell r="D42">
            <v>0</v>
          </cell>
          <cell r="E42">
            <v>84</v>
          </cell>
          <cell r="F42">
            <v>0</v>
          </cell>
        </row>
        <row r="43">
          <cell r="A43" t="str">
            <v>9830431B</v>
          </cell>
          <cell r="B43">
            <v>0</v>
          </cell>
          <cell r="C43">
            <v>0</v>
          </cell>
          <cell r="D43">
            <v>0</v>
          </cell>
          <cell r="E43">
            <v>100</v>
          </cell>
          <cell r="F43">
            <v>0</v>
          </cell>
        </row>
        <row r="44">
          <cell r="A44" t="str">
            <v>9830432C</v>
          </cell>
          <cell r="B44">
            <v>0</v>
          </cell>
          <cell r="C44">
            <v>0</v>
          </cell>
          <cell r="D44">
            <v>0</v>
          </cell>
          <cell r="E44">
            <v>145</v>
          </cell>
          <cell r="F44">
            <v>0</v>
          </cell>
        </row>
        <row r="45">
          <cell r="A45" t="str">
            <v>9830447U</v>
          </cell>
          <cell r="B45">
            <v>0</v>
          </cell>
          <cell r="C45">
            <v>0</v>
          </cell>
          <cell r="D45">
            <v>0</v>
          </cell>
          <cell r="E45">
            <v>89</v>
          </cell>
          <cell r="F45">
            <v>0</v>
          </cell>
        </row>
        <row r="46">
          <cell r="A46" t="str">
            <v>9830460H</v>
          </cell>
          <cell r="B46">
            <v>0</v>
          </cell>
          <cell r="C46">
            <v>0</v>
          </cell>
          <cell r="D46">
            <v>383</v>
          </cell>
          <cell r="E46">
            <v>0</v>
          </cell>
          <cell r="F46">
            <v>0</v>
          </cell>
        </row>
        <row r="47">
          <cell r="A47" t="str">
            <v>9830472W</v>
          </cell>
          <cell r="B47">
            <v>0</v>
          </cell>
          <cell r="C47">
            <v>0</v>
          </cell>
          <cell r="D47">
            <v>0</v>
          </cell>
          <cell r="E47">
            <v>68</v>
          </cell>
          <cell r="F47">
            <v>0</v>
          </cell>
        </row>
        <row r="48">
          <cell r="A48" t="str">
            <v>9830474Y</v>
          </cell>
          <cell r="B48">
            <v>0</v>
          </cell>
          <cell r="C48">
            <v>0</v>
          </cell>
          <cell r="D48">
            <v>0</v>
          </cell>
          <cell r="E48">
            <v>501</v>
          </cell>
          <cell r="F48">
            <v>72</v>
          </cell>
        </row>
        <row r="49">
          <cell r="A49" t="str">
            <v>9830477B</v>
          </cell>
          <cell r="B49">
            <v>0</v>
          </cell>
          <cell r="C49">
            <v>0</v>
          </cell>
          <cell r="D49">
            <v>0</v>
          </cell>
          <cell r="E49">
            <v>81</v>
          </cell>
          <cell r="F49">
            <v>0</v>
          </cell>
        </row>
        <row r="50">
          <cell r="A50" t="str">
            <v>9830482G</v>
          </cell>
          <cell r="B50">
            <v>0</v>
          </cell>
          <cell r="C50">
            <v>0</v>
          </cell>
          <cell r="D50">
            <v>0</v>
          </cell>
          <cell r="E50">
            <v>135</v>
          </cell>
          <cell r="F50">
            <v>41</v>
          </cell>
        </row>
        <row r="51">
          <cell r="A51" t="str">
            <v>9830483H</v>
          </cell>
          <cell r="B51">
            <v>23</v>
          </cell>
          <cell r="C51">
            <v>205</v>
          </cell>
          <cell r="D51">
            <v>191</v>
          </cell>
          <cell r="E51">
            <v>0</v>
          </cell>
          <cell r="F51">
            <v>0</v>
          </cell>
        </row>
        <row r="52">
          <cell r="A52" t="str">
            <v>9830493U</v>
          </cell>
          <cell r="B52">
            <v>0</v>
          </cell>
          <cell r="C52">
            <v>0</v>
          </cell>
          <cell r="D52">
            <v>0</v>
          </cell>
          <cell r="E52">
            <v>145</v>
          </cell>
          <cell r="F52">
            <v>0</v>
          </cell>
        </row>
        <row r="53">
          <cell r="A53" t="str">
            <v>9830504F</v>
          </cell>
          <cell r="B53">
            <v>100</v>
          </cell>
          <cell r="C53">
            <v>425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9830507J</v>
          </cell>
          <cell r="B54">
            <v>30</v>
          </cell>
          <cell r="C54">
            <v>212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9830518W</v>
          </cell>
          <cell r="B55">
            <v>0</v>
          </cell>
          <cell r="C55">
            <v>0</v>
          </cell>
          <cell r="D55">
            <v>0</v>
          </cell>
          <cell r="E55">
            <v>69</v>
          </cell>
          <cell r="F55">
            <v>0</v>
          </cell>
        </row>
        <row r="56">
          <cell r="A56" t="str">
            <v>9830522A</v>
          </cell>
          <cell r="B56">
            <v>0</v>
          </cell>
          <cell r="C56">
            <v>0</v>
          </cell>
          <cell r="D56">
            <v>0</v>
          </cell>
          <cell r="E56">
            <v>169</v>
          </cell>
          <cell r="F56">
            <v>0</v>
          </cell>
        </row>
        <row r="57">
          <cell r="A57" t="str">
            <v>9830524C</v>
          </cell>
          <cell r="B57">
            <v>0</v>
          </cell>
          <cell r="C57">
            <v>0</v>
          </cell>
          <cell r="D57">
            <v>0</v>
          </cell>
          <cell r="E57">
            <v>330</v>
          </cell>
          <cell r="F57">
            <v>0</v>
          </cell>
        </row>
        <row r="58">
          <cell r="A58" t="str">
            <v>9830538T</v>
          </cell>
          <cell r="B58">
            <v>0</v>
          </cell>
          <cell r="C58">
            <v>0</v>
          </cell>
          <cell r="D58">
            <v>0</v>
          </cell>
          <cell r="E58">
            <v>482</v>
          </cell>
          <cell r="F58">
            <v>55</v>
          </cell>
        </row>
        <row r="59">
          <cell r="A59" t="str">
            <v>9830557N</v>
          </cell>
          <cell r="B59">
            <v>297</v>
          </cell>
          <cell r="C59">
            <v>1268</v>
          </cell>
          <cell r="D59">
            <v>16</v>
          </cell>
          <cell r="E59">
            <v>0</v>
          </cell>
          <cell r="F59">
            <v>0</v>
          </cell>
        </row>
        <row r="60">
          <cell r="A60" t="str">
            <v>9830616C</v>
          </cell>
          <cell r="B60">
            <v>0</v>
          </cell>
          <cell r="C60">
            <v>0</v>
          </cell>
          <cell r="D60">
            <v>0</v>
          </cell>
          <cell r="E60">
            <v>442</v>
          </cell>
          <cell r="F60">
            <v>0</v>
          </cell>
        </row>
        <row r="61">
          <cell r="A61" t="str">
            <v>9830624L</v>
          </cell>
          <cell r="B61">
            <v>0</v>
          </cell>
          <cell r="C61">
            <v>0</v>
          </cell>
          <cell r="D61">
            <v>0</v>
          </cell>
          <cell r="E61">
            <v>462</v>
          </cell>
          <cell r="F61">
            <v>0</v>
          </cell>
        </row>
        <row r="62">
          <cell r="A62" t="str">
            <v>9830625M</v>
          </cell>
          <cell r="B62">
            <v>0</v>
          </cell>
          <cell r="C62">
            <v>0</v>
          </cell>
          <cell r="D62">
            <v>0</v>
          </cell>
          <cell r="E62">
            <v>535</v>
          </cell>
          <cell r="F62">
            <v>73</v>
          </cell>
        </row>
        <row r="63">
          <cell r="A63" t="str">
            <v>9830626N</v>
          </cell>
          <cell r="B63">
            <v>0</v>
          </cell>
          <cell r="C63">
            <v>0</v>
          </cell>
          <cell r="D63">
            <v>0</v>
          </cell>
          <cell r="E63">
            <v>338</v>
          </cell>
          <cell r="F63">
            <v>0</v>
          </cell>
        </row>
        <row r="64">
          <cell r="A64" t="str">
            <v>9830632V</v>
          </cell>
          <cell r="B64">
            <v>0</v>
          </cell>
          <cell r="C64">
            <v>0</v>
          </cell>
          <cell r="D64">
            <v>0</v>
          </cell>
          <cell r="E64">
            <v>107</v>
          </cell>
          <cell r="F64">
            <v>0</v>
          </cell>
        </row>
        <row r="65">
          <cell r="A65" t="str">
            <v>9830635Y</v>
          </cell>
          <cell r="B65">
            <v>57</v>
          </cell>
          <cell r="C65">
            <v>368</v>
          </cell>
          <cell r="D65">
            <v>185</v>
          </cell>
          <cell r="E65">
            <v>0</v>
          </cell>
          <cell r="F65">
            <v>0</v>
          </cell>
        </row>
        <row r="66">
          <cell r="A66" t="str">
            <v>9830639C</v>
          </cell>
          <cell r="B66">
            <v>0</v>
          </cell>
          <cell r="C66">
            <v>0</v>
          </cell>
          <cell r="D66">
            <v>0</v>
          </cell>
          <cell r="E66">
            <v>86</v>
          </cell>
          <cell r="F66">
            <v>0</v>
          </cell>
        </row>
        <row r="67">
          <cell r="A67" t="str">
            <v>9830640D</v>
          </cell>
          <cell r="B67">
            <v>0</v>
          </cell>
          <cell r="C67">
            <v>0</v>
          </cell>
          <cell r="D67">
            <v>0</v>
          </cell>
          <cell r="E67">
            <v>566</v>
          </cell>
          <cell r="F67">
            <v>69</v>
          </cell>
        </row>
        <row r="68">
          <cell r="A68" t="str">
            <v>9830649N</v>
          </cell>
          <cell r="B68">
            <v>0</v>
          </cell>
          <cell r="C68">
            <v>0</v>
          </cell>
          <cell r="D68">
            <v>0</v>
          </cell>
          <cell r="E68">
            <v>453</v>
          </cell>
          <cell r="F68">
            <v>0</v>
          </cell>
        </row>
        <row r="69">
          <cell r="A69" t="str">
            <v>9830656W</v>
          </cell>
          <cell r="B69">
            <v>0</v>
          </cell>
          <cell r="C69">
            <v>0</v>
          </cell>
          <cell r="D69">
            <v>0</v>
          </cell>
          <cell r="E69">
            <v>619</v>
          </cell>
          <cell r="F69">
            <v>0</v>
          </cell>
        </row>
        <row r="70">
          <cell r="A70" t="str">
            <v>9830681Y</v>
          </cell>
          <cell r="B70">
            <v>0</v>
          </cell>
          <cell r="C70">
            <v>0</v>
          </cell>
          <cell r="D70">
            <v>0</v>
          </cell>
          <cell r="E70">
            <v>562</v>
          </cell>
          <cell r="F70">
            <v>0</v>
          </cell>
        </row>
        <row r="71">
          <cell r="A71" t="str">
            <v>9830691J</v>
          </cell>
          <cell r="B71">
            <v>0</v>
          </cell>
          <cell r="C71">
            <v>0</v>
          </cell>
          <cell r="D71">
            <v>0</v>
          </cell>
          <cell r="E71">
            <v>425</v>
          </cell>
          <cell r="F71">
            <v>0</v>
          </cell>
        </row>
        <row r="72">
          <cell r="A72" t="str">
            <v>9830693L</v>
          </cell>
          <cell r="B72">
            <v>110</v>
          </cell>
          <cell r="C72">
            <v>398</v>
          </cell>
          <cell r="D72">
            <v>241</v>
          </cell>
          <cell r="E72">
            <v>0</v>
          </cell>
          <cell r="F72">
            <v>0</v>
          </cell>
        </row>
        <row r="73">
          <cell r="A73" t="str">
            <v>9830698S</v>
          </cell>
          <cell r="B73">
            <v>0</v>
          </cell>
          <cell r="C73">
            <v>0</v>
          </cell>
          <cell r="D73">
            <v>0</v>
          </cell>
          <cell r="E73">
            <v>483</v>
          </cell>
          <cell r="F73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64.2</v>
          </cell>
          <cell r="C2">
            <v>52.1</v>
          </cell>
          <cell r="D2">
            <v>50.7</v>
          </cell>
          <cell r="E2" t="str">
            <v>Public</v>
          </cell>
          <cell r="F2" t="str">
            <v>Pass3_2GT_Etab</v>
          </cell>
          <cell r="G2">
            <v>2.0642200000000002</v>
          </cell>
        </row>
        <row r="3">
          <cell r="A3" t="str">
            <v>9830007R</v>
          </cell>
          <cell r="B3">
            <v>52.5</v>
          </cell>
          <cell r="C3">
            <v>52.1</v>
          </cell>
          <cell r="D3">
            <v>50.7</v>
          </cell>
          <cell r="E3" t="str">
            <v>Public</v>
          </cell>
          <cell r="F3" t="str">
            <v>Pass3_2GT_Etab</v>
          </cell>
          <cell r="G3">
            <v>0.275229</v>
          </cell>
        </row>
        <row r="4">
          <cell r="A4" t="str">
            <v>9830008S</v>
          </cell>
          <cell r="B4">
            <v>42.5</v>
          </cell>
          <cell r="C4">
            <v>52.1</v>
          </cell>
          <cell r="D4">
            <v>50.7</v>
          </cell>
          <cell r="E4" t="str">
            <v>Public</v>
          </cell>
          <cell r="F4" t="str">
            <v>Pass3_2GT_Etab</v>
          </cell>
          <cell r="G4">
            <v>-0.97387199999999996</v>
          </cell>
        </row>
        <row r="5">
          <cell r="A5" t="str">
            <v>9830009T</v>
          </cell>
          <cell r="B5">
            <v>37.9</v>
          </cell>
          <cell r="C5">
            <v>52.1</v>
          </cell>
          <cell r="D5">
            <v>50.7</v>
          </cell>
          <cell r="E5" t="str">
            <v>Public</v>
          </cell>
          <cell r="F5" t="str">
            <v>Pass3_2GT_Etab</v>
          </cell>
          <cell r="G5">
            <v>-1.5201899999999999</v>
          </cell>
        </row>
        <row r="6">
          <cell r="A6" t="str">
            <v>9830010U</v>
          </cell>
          <cell r="B6">
            <v>35.799999999999997</v>
          </cell>
          <cell r="C6">
            <v>52.1</v>
          </cell>
          <cell r="D6">
            <v>50.7</v>
          </cell>
          <cell r="E6" t="str">
            <v>Public</v>
          </cell>
          <cell r="F6" t="str">
            <v>Pass3_2GT_Etab</v>
          </cell>
          <cell r="G6">
            <v>-1.7695959999999999</v>
          </cell>
        </row>
        <row r="7">
          <cell r="A7" t="str">
            <v>9830259P</v>
          </cell>
          <cell r="B7">
            <v>25.3</v>
          </cell>
          <cell r="C7">
            <v>46.1</v>
          </cell>
          <cell r="D7">
            <v>50.7</v>
          </cell>
          <cell r="E7" t="str">
            <v>Privé</v>
          </cell>
          <cell r="F7" t="str">
            <v>Pass3_2GT_Etab</v>
          </cell>
          <cell r="G7">
            <v>-3.0166270000000002</v>
          </cell>
        </row>
        <row r="8">
          <cell r="A8" t="str">
            <v>9830260R</v>
          </cell>
          <cell r="B8">
            <v>83.4</v>
          </cell>
          <cell r="C8">
            <v>46.1</v>
          </cell>
          <cell r="D8">
            <v>50.7</v>
          </cell>
          <cell r="E8" t="str">
            <v>Privé</v>
          </cell>
          <cell r="F8" t="str">
            <v>Pass3_2GT_Etab</v>
          </cell>
          <cell r="G8">
            <v>5</v>
          </cell>
        </row>
        <row r="9">
          <cell r="A9" t="str">
            <v>9830263U</v>
          </cell>
          <cell r="B9">
            <v>47.5</v>
          </cell>
          <cell r="C9">
            <v>46.1</v>
          </cell>
          <cell r="D9">
            <v>50.7</v>
          </cell>
          <cell r="E9" t="str">
            <v>Privé</v>
          </cell>
          <cell r="F9" t="str">
            <v>Pass3_2GT_Etab</v>
          </cell>
          <cell r="G9">
            <v>-0.380048</v>
          </cell>
        </row>
        <row r="10">
          <cell r="A10" t="str">
            <v>9830264V</v>
          </cell>
          <cell r="B10">
            <v>60.5</v>
          </cell>
          <cell r="C10">
            <v>46.1</v>
          </cell>
          <cell r="D10">
            <v>50.7</v>
          </cell>
          <cell r="E10" t="str">
            <v>Privé</v>
          </cell>
          <cell r="F10" t="str">
            <v>Pass3_2GT_Etab</v>
          </cell>
          <cell r="G10">
            <v>1.4984710000000001</v>
          </cell>
        </row>
        <row r="11">
          <cell r="A11" t="str">
            <v>9830265W</v>
          </cell>
          <cell r="B11">
            <v>50</v>
          </cell>
          <cell r="C11">
            <v>46.1</v>
          </cell>
          <cell r="D11">
            <v>50.7</v>
          </cell>
          <cell r="E11" t="str">
            <v>Privé</v>
          </cell>
          <cell r="F11" t="str">
            <v>Pass3_2GT_Etab</v>
          </cell>
          <cell r="G11">
            <v>-8.3135000000000001E-2</v>
          </cell>
        </row>
        <row r="12">
          <cell r="A12" t="str">
            <v>9830266X</v>
          </cell>
          <cell r="B12">
            <v>17.399999999999999</v>
          </cell>
          <cell r="C12">
            <v>46.1</v>
          </cell>
          <cell r="D12">
            <v>50.7</v>
          </cell>
          <cell r="E12" t="str">
            <v>Privé</v>
          </cell>
          <cell r="F12" t="str">
            <v>Pass3_2GT_Etab</v>
          </cell>
          <cell r="G12">
            <v>-3.954869</v>
          </cell>
        </row>
        <row r="13">
          <cell r="A13" t="str">
            <v>9830277J</v>
          </cell>
          <cell r="B13">
            <v>80.599999999999994</v>
          </cell>
          <cell r="C13">
            <v>52.1</v>
          </cell>
          <cell r="D13">
            <v>50.7</v>
          </cell>
          <cell r="E13" t="str">
            <v>Public</v>
          </cell>
          <cell r="F13" t="str">
            <v>Pass3_2GT_Etab</v>
          </cell>
          <cell r="G13">
            <v>4.5718649999999998</v>
          </cell>
        </row>
        <row r="14">
          <cell r="A14" t="str">
            <v>9830278K</v>
          </cell>
          <cell r="B14">
            <v>40.799999999999997</v>
          </cell>
          <cell r="C14">
            <v>52.1</v>
          </cell>
          <cell r="D14">
            <v>50.7</v>
          </cell>
          <cell r="E14" t="str">
            <v>Public</v>
          </cell>
          <cell r="F14" t="str">
            <v>Pass3_2GT_Etab</v>
          </cell>
          <cell r="G14">
            <v>-1.175772</v>
          </cell>
        </row>
        <row r="15">
          <cell r="A15" t="str">
            <v>9830295D</v>
          </cell>
          <cell r="B15">
            <v>49.4</v>
          </cell>
          <cell r="C15">
            <v>46.1</v>
          </cell>
          <cell r="D15">
            <v>50.7</v>
          </cell>
          <cell r="E15" t="str">
            <v>Privé</v>
          </cell>
          <cell r="F15" t="str">
            <v>Pass3_2GT_Etab</v>
          </cell>
          <cell r="G15">
            <v>-0.154394</v>
          </cell>
        </row>
        <row r="16">
          <cell r="A16" t="str">
            <v>9830297F</v>
          </cell>
          <cell r="B16">
            <v>25</v>
          </cell>
          <cell r="C16">
            <v>46.1</v>
          </cell>
          <cell r="D16">
            <v>50.7</v>
          </cell>
          <cell r="E16" t="str">
            <v>Privé</v>
          </cell>
          <cell r="F16" t="str">
            <v>Pass3_2GT_Etab</v>
          </cell>
          <cell r="G16">
            <v>-3.052257</v>
          </cell>
        </row>
        <row r="17">
          <cell r="A17" t="str">
            <v>9830298G</v>
          </cell>
          <cell r="B17">
            <v>11.8</v>
          </cell>
          <cell r="C17">
            <v>46.1</v>
          </cell>
          <cell r="D17">
            <v>50.7</v>
          </cell>
          <cell r="E17" t="str">
            <v>Privé</v>
          </cell>
          <cell r="F17" t="str">
            <v>Pass3_2GT_Etab</v>
          </cell>
          <cell r="G17">
            <v>-4.6199519999999996</v>
          </cell>
        </row>
        <row r="18">
          <cell r="A18" t="str">
            <v>9830313Y</v>
          </cell>
          <cell r="B18">
            <v>21.4</v>
          </cell>
          <cell r="C18">
            <v>46.1</v>
          </cell>
          <cell r="D18">
            <v>50.7</v>
          </cell>
          <cell r="E18" t="str">
            <v>Privé</v>
          </cell>
          <cell r="F18" t="str">
            <v>Pass3_2GT_Etab</v>
          </cell>
          <cell r="G18">
            <v>-3.4798100000000001</v>
          </cell>
        </row>
        <row r="19">
          <cell r="A19" t="str">
            <v>9830354T</v>
          </cell>
          <cell r="B19">
            <v>16</v>
          </cell>
          <cell r="C19">
            <v>46.1</v>
          </cell>
          <cell r="D19">
            <v>50.7</v>
          </cell>
          <cell r="E19" t="str">
            <v>Privé</v>
          </cell>
          <cell r="F19" t="str">
            <v>Pass3_2GT_Etab</v>
          </cell>
          <cell r="G19">
            <v>-4.1211399999999996</v>
          </cell>
        </row>
        <row r="20">
          <cell r="A20" t="str">
            <v>9830355U</v>
          </cell>
          <cell r="B20">
            <v>25</v>
          </cell>
          <cell r="C20">
            <v>52.1</v>
          </cell>
          <cell r="D20">
            <v>50.7</v>
          </cell>
          <cell r="E20" t="str">
            <v>Public</v>
          </cell>
          <cell r="F20" t="str">
            <v>Pass3_2GT_Etab</v>
          </cell>
          <cell r="G20">
            <v>-3.052257</v>
          </cell>
        </row>
        <row r="21">
          <cell r="A21" t="str">
            <v>9830356V</v>
          </cell>
          <cell r="B21">
            <v>59</v>
          </cell>
          <cell r="C21">
            <v>52.1</v>
          </cell>
          <cell r="D21">
            <v>50.7</v>
          </cell>
          <cell r="E21" t="str">
            <v>Public</v>
          </cell>
          <cell r="F21" t="str">
            <v>Pass3_2GT_Etab</v>
          </cell>
          <cell r="G21">
            <v>1.2691129999999999</v>
          </cell>
        </row>
        <row r="22">
          <cell r="A22" t="str">
            <v>9830357W</v>
          </cell>
          <cell r="B22">
            <v>44.4</v>
          </cell>
          <cell r="C22">
            <v>52.1</v>
          </cell>
          <cell r="D22">
            <v>50.7</v>
          </cell>
          <cell r="E22" t="str">
            <v>Public</v>
          </cell>
          <cell r="F22" t="str">
            <v>Pass3_2GT_Etab</v>
          </cell>
          <cell r="G22">
            <v>-0.74821899999999997</v>
          </cell>
        </row>
        <row r="23">
          <cell r="A23" t="str">
            <v>9830381X</v>
          </cell>
          <cell r="B23">
            <v>43.2</v>
          </cell>
          <cell r="C23">
            <v>46.1</v>
          </cell>
          <cell r="D23">
            <v>50.7</v>
          </cell>
          <cell r="E23" t="str">
            <v>Privé</v>
          </cell>
          <cell r="F23" t="str">
            <v>Pass3_2GT_Etab</v>
          </cell>
          <cell r="G23">
            <v>-0.89073599999999997</v>
          </cell>
        </row>
        <row r="24">
          <cell r="A24" t="str">
            <v>9830382Y</v>
          </cell>
          <cell r="B24">
            <v>31.8</v>
          </cell>
          <cell r="C24">
            <v>46.1</v>
          </cell>
          <cell r="D24">
            <v>50.7</v>
          </cell>
          <cell r="E24" t="str">
            <v>Privé</v>
          </cell>
          <cell r="F24" t="str">
            <v>Pass3_2GT_Etab</v>
          </cell>
          <cell r="G24">
            <v>-2.244656</v>
          </cell>
        </row>
        <row r="25">
          <cell r="A25" t="str">
            <v>9830384A</v>
          </cell>
          <cell r="B25">
            <v>57.8</v>
          </cell>
          <cell r="C25">
            <v>52.1</v>
          </cell>
          <cell r="D25">
            <v>50.7</v>
          </cell>
          <cell r="E25" t="str">
            <v>Public</v>
          </cell>
          <cell r="F25" t="str">
            <v>Pass3_2GT_Etab</v>
          </cell>
          <cell r="G25">
            <v>1.0856269999999999</v>
          </cell>
        </row>
        <row r="26">
          <cell r="A26" t="str">
            <v>9830392J</v>
          </cell>
          <cell r="B26">
            <v>45.2</v>
          </cell>
          <cell r="C26">
            <v>46.1</v>
          </cell>
          <cell r="D26">
            <v>50.7</v>
          </cell>
          <cell r="E26" t="str">
            <v>Privé</v>
          </cell>
          <cell r="F26" t="str">
            <v>Pass3_2GT_Etab</v>
          </cell>
          <cell r="G26">
            <v>-0.65320699999999998</v>
          </cell>
        </row>
        <row r="27">
          <cell r="A27" t="str">
            <v>9830400T</v>
          </cell>
          <cell r="B27">
            <v>15</v>
          </cell>
          <cell r="C27">
            <v>46.1</v>
          </cell>
          <cell r="D27">
            <v>50.7</v>
          </cell>
          <cell r="E27" t="str">
            <v>Privé</v>
          </cell>
          <cell r="F27" t="str">
            <v>Pass3_2GT_Etab</v>
          </cell>
          <cell r="G27">
            <v>-4.2399050000000003</v>
          </cell>
        </row>
        <row r="28">
          <cell r="A28" t="str">
            <v>9830414H</v>
          </cell>
          <cell r="B28">
            <v>35.299999999999997</v>
          </cell>
          <cell r="C28">
            <v>52.1</v>
          </cell>
          <cell r="D28">
            <v>50.7</v>
          </cell>
          <cell r="E28" t="str">
            <v>Public</v>
          </cell>
          <cell r="F28" t="str">
            <v>Pass3_2GT_Etab</v>
          </cell>
          <cell r="G28">
            <v>-1.8289789999999999</v>
          </cell>
        </row>
        <row r="29">
          <cell r="A29" t="str">
            <v>9830418M</v>
          </cell>
          <cell r="B29">
            <v>31</v>
          </cell>
          <cell r="C29">
            <v>52.1</v>
          </cell>
          <cell r="D29">
            <v>50.7</v>
          </cell>
          <cell r="E29" t="str">
            <v>Public</v>
          </cell>
          <cell r="F29" t="str">
            <v>Pass3_2GT_Etab</v>
          </cell>
          <cell r="G29">
            <v>-2.3396669999999999</v>
          </cell>
        </row>
        <row r="30">
          <cell r="A30" t="str">
            <v>9830419N</v>
          </cell>
          <cell r="B30">
            <v>20.9</v>
          </cell>
          <cell r="C30">
            <v>52.1</v>
          </cell>
          <cell r="D30">
            <v>50.7</v>
          </cell>
          <cell r="E30" t="str">
            <v>Public</v>
          </cell>
          <cell r="F30" t="str">
            <v>Pass3_2GT_Etab</v>
          </cell>
          <cell r="G30">
            <v>-3.5391919999999999</v>
          </cell>
        </row>
        <row r="31">
          <cell r="A31" t="str">
            <v>9830420P</v>
          </cell>
          <cell r="B31">
            <v>50</v>
          </cell>
          <cell r="C31">
            <v>46.1</v>
          </cell>
          <cell r="D31">
            <v>50.7</v>
          </cell>
          <cell r="E31" t="str">
            <v>Privé</v>
          </cell>
          <cell r="F31" t="str">
            <v>Pass3_2GT_Etab</v>
          </cell>
          <cell r="G31">
            <v>-8.3135000000000001E-2</v>
          </cell>
        </row>
        <row r="32">
          <cell r="A32" t="str">
            <v>9830431B</v>
          </cell>
          <cell r="B32">
            <v>25.7</v>
          </cell>
          <cell r="C32">
            <v>46.1</v>
          </cell>
          <cell r="D32">
            <v>50.7</v>
          </cell>
          <cell r="E32" t="str">
            <v>Privé</v>
          </cell>
          <cell r="F32" t="str">
            <v>Pass3_2GT_Etab</v>
          </cell>
          <cell r="G32">
            <v>-2.9691209999999999</v>
          </cell>
        </row>
        <row r="33">
          <cell r="A33" t="str">
            <v>9830432C</v>
          </cell>
          <cell r="B33">
            <v>40.5</v>
          </cell>
          <cell r="C33">
            <v>46.1</v>
          </cell>
          <cell r="D33">
            <v>50.7</v>
          </cell>
          <cell r="E33" t="str">
            <v>Privé</v>
          </cell>
          <cell r="F33" t="str">
            <v>Pass3_2GT_Etab</v>
          </cell>
          <cell r="G33">
            <v>-1.211401</v>
          </cell>
        </row>
        <row r="34">
          <cell r="A34" t="str">
            <v>9830447U</v>
          </cell>
          <cell r="B34">
            <v>33.299999999999997</v>
          </cell>
          <cell r="C34">
            <v>46.1</v>
          </cell>
          <cell r="D34">
            <v>50.7</v>
          </cell>
          <cell r="E34" t="str">
            <v>Privé</v>
          </cell>
          <cell r="F34" t="str">
            <v>Pass3_2GT_Etab</v>
          </cell>
          <cell r="G34">
            <v>-2.0665079999999998</v>
          </cell>
        </row>
        <row r="35">
          <cell r="A35" t="str">
            <v>9830472W</v>
          </cell>
          <cell r="B35">
            <v>44.4</v>
          </cell>
          <cell r="C35">
            <v>46.1</v>
          </cell>
          <cell r="D35">
            <v>50.7</v>
          </cell>
          <cell r="E35" t="str">
            <v>Privé</v>
          </cell>
          <cell r="F35" t="str">
            <v>Pass3_2GT_Etab</v>
          </cell>
          <cell r="G35">
            <v>-0.74821899999999997</v>
          </cell>
        </row>
        <row r="36">
          <cell r="A36" t="str">
            <v>9830474Y</v>
          </cell>
          <cell r="B36">
            <v>57.3</v>
          </cell>
          <cell r="C36">
            <v>52.1</v>
          </cell>
          <cell r="D36">
            <v>50.7</v>
          </cell>
          <cell r="E36" t="str">
            <v>Public</v>
          </cell>
          <cell r="F36" t="str">
            <v>Pass3_2GT_Etab</v>
          </cell>
          <cell r="G36">
            <v>1.009174</v>
          </cell>
        </row>
        <row r="37">
          <cell r="A37" t="str">
            <v>9830477B</v>
          </cell>
          <cell r="B37">
            <v>16.7</v>
          </cell>
          <cell r="C37">
            <v>52.1</v>
          </cell>
          <cell r="D37">
            <v>50.7</v>
          </cell>
          <cell r="E37" t="str">
            <v>Public</v>
          </cell>
          <cell r="F37" t="str">
            <v>Pass3_2GT_Etab</v>
          </cell>
          <cell r="G37">
            <v>-4.0380050000000001</v>
          </cell>
        </row>
        <row r="38">
          <cell r="A38" t="str">
            <v>9830482G</v>
          </cell>
          <cell r="B38">
            <v>31</v>
          </cell>
          <cell r="C38">
            <v>52.1</v>
          </cell>
          <cell r="D38">
            <v>50.7</v>
          </cell>
          <cell r="E38" t="str">
            <v>Public</v>
          </cell>
          <cell r="F38" t="str">
            <v>Pass3_2GT_Etab</v>
          </cell>
          <cell r="G38">
            <v>-2.3396669999999999</v>
          </cell>
        </row>
        <row r="39">
          <cell r="A39" t="str">
            <v>9830493U</v>
          </cell>
          <cell r="B39">
            <v>8.6</v>
          </cell>
          <cell r="C39">
            <v>52.1</v>
          </cell>
          <cell r="D39">
            <v>50.7</v>
          </cell>
          <cell r="E39" t="str">
            <v>Public</v>
          </cell>
          <cell r="F39" t="str">
            <v>Pass3_2GT_Etab</v>
          </cell>
          <cell r="G39">
            <v>-5</v>
          </cell>
        </row>
        <row r="40">
          <cell r="A40" t="str">
            <v>9830518W</v>
          </cell>
          <cell r="B40">
            <v>31.8</v>
          </cell>
          <cell r="C40">
            <v>46.1</v>
          </cell>
          <cell r="D40">
            <v>50.7</v>
          </cell>
          <cell r="E40" t="str">
            <v>Privé</v>
          </cell>
          <cell r="F40" t="str">
            <v>Pass3_2GT_Etab</v>
          </cell>
          <cell r="G40">
            <v>-2.244656</v>
          </cell>
        </row>
        <row r="41">
          <cell r="A41" t="str">
            <v>9830522A</v>
          </cell>
          <cell r="B41">
            <v>36.799999999999997</v>
          </cell>
          <cell r="C41">
            <v>52.1</v>
          </cell>
          <cell r="D41">
            <v>50.7</v>
          </cell>
          <cell r="E41" t="str">
            <v>Public</v>
          </cell>
          <cell r="F41" t="str">
            <v>Pass3_2GT_Etab</v>
          </cell>
          <cell r="G41">
            <v>-1.6508309999999999</v>
          </cell>
        </row>
        <row r="42">
          <cell r="A42" t="str">
            <v>9830524C</v>
          </cell>
          <cell r="B42">
            <v>46.8</v>
          </cell>
          <cell r="C42">
            <v>52.1</v>
          </cell>
          <cell r="D42">
            <v>50.7</v>
          </cell>
          <cell r="E42" t="str">
            <v>Public</v>
          </cell>
          <cell r="F42" t="str">
            <v>Pass3_2GT_Etab</v>
          </cell>
          <cell r="G42">
            <v>-0.46318300000000001</v>
          </cell>
        </row>
        <row r="43">
          <cell r="A43" t="str">
            <v>9830538T</v>
          </cell>
          <cell r="B43">
            <v>61.2</v>
          </cell>
          <cell r="C43">
            <v>52.1</v>
          </cell>
          <cell r="D43">
            <v>50.7</v>
          </cell>
          <cell r="E43" t="str">
            <v>Public</v>
          </cell>
          <cell r="F43" t="str">
            <v>Pass3_2GT_Etab</v>
          </cell>
          <cell r="G43">
            <v>1.605505</v>
          </cell>
        </row>
        <row r="44">
          <cell r="A44" t="str">
            <v>9830616C</v>
          </cell>
          <cell r="B44">
            <v>53.3</v>
          </cell>
          <cell r="C44">
            <v>52.1</v>
          </cell>
          <cell r="D44">
            <v>50.7</v>
          </cell>
          <cell r="E44" t="str">
            <v>Public</v>
          </cell>
          <cell r="F44" t="str">
            <v>Pass3_2GT_Etab</v>
          </cell>
          <cell r="G44">
            <v>0.39755400000000002</v>
          </cell>
        </row>
        <row r="45">
          <cell r="A45" t="str">
            <v>9830624L</v>
          </cell>
          <cell r="B45">
            <v>60.5</v>
          </cell>
          <cell r="C45">
            <v>52.1</v>
          </cell>
          <cell r="D45">
            <v>50.7</v>
          </cell>
          <cell r="E45" t="str">
            <v>Public</v>
          </cell>
          <cell r="F45" t="str">
            <v>Pass3_2GT_Etab</v>
          </cell>
          <cell r="G45">
            <v>1.4984710000000001</v>
          </cell>
        </row>
        <row r="46">
          <cell r="A46" t="str">
            <v>9830625M</v>
          </cell>
          <cell r="B46">
            <v>38.200000000000003</v>
          </cell>
          <cell r="C46">
            <v>52.1</v>
          </cell>
          <cell r="D46">
            <v>50.7</v>
          </cell>
          <cell r="E46" t="str">
            <v>Public</v>
          </cell>
          <cell r="F46" t="str">
            <v>Pass3_2GT_Etab</v>
          </cell>
          <cell r="G46">
            <v>-1.484561</v>
          </cell>
        </row>
        <row r="47">
          <cell r="A47" t="str">
            <v>9830626N</v>
          </cell>
          <cell r="B47">
            <v>54</v>
          </cell>
          <cell r="C47">
            <v>52.1</v>
          </cell>
          <cell r="D47">
            <v>50.7</v>
          </cell>
          <cell r="E47" t="str">
            <v>Public</v>
          </cell>
          <cell r="F47" t="str">
            <v>Pass3_2GT_Etab</v>
          </cell>
          <cell r="G47">
            <v>0.50458700000000001</v>
          </cell>
        </row>
        <row r="48">
          <cell r="A48" t="str">
            <v>9830632V</v>
          </cell>
          <cell r="B48">
            <v>27.8</v>
          </cell>
          <cell r="C48">
            <v>52.1</v>
          </cell>
          <cell r="D48">
            <v>50.7</v>
          </cell>
          <cell r="E48" t="str">
            <v>Public</v>
          </cell>
          <cell r="F48" t="str">
            <v>Pass3_2GT_Etab</v>
          </cell>
          <cell r="G48">
            <v>-2.7197149999999999</v>
          </cell>
        </row>
        <row r="49">
          <cell r="A49" t="str">
            <v>9830639C</v>
          </cell>
          <cell r="B49">
            <v>40.9</v>
          </cell>
          <cell r="C49">
            <v>52.1</v>
          </cell>
          <cell r="D49">
            <v>50.7</v>
          </cell>
          <cell r="E49" t="str">
            <v>Public</v>
          </cell>
          <cell r="F49" t="str">
            <v>Pass3_2GT_Etab</v>
          </cell>
          <cell r="G49">
            <v>-1.1638949999999999</v>
          </cell>
        </row>
        <row r="50">
          <cell r="A50" t="str">
            <v>9830640D</v>
          </cell>
          <cell r="B50">
            <v>54.9</v>
          </cell>
          <cell r="C50">
            <v>52.1</v>
          </cell>
          <cell r="D50">
            <v>50.7</v>
          </cell>
          <cell r="E50" t="str">
            <v>Public</v>
          </cell>
          <cell r="F50" t="str">
            <v>Pass3_2GT_Etab</v>
          </cell>
          <cell r="G50">
            <v>0.64220200000000005</v>
          </cell>
        </row>
        <row r="51">
          <cell r="A51" t="str">
            <v>9830649N</v>
          </cell>
          <cell r="B51">
            <v>75</v>
          </cell>
          <cell r="C51">
            <v>52.1</v>
          </cell>
          <cell r="D51">
            <v>50.7</v>
          </cell>
          <cell r="E51" t="str">
            <v>Public</v>
          </cell>
          <cell r="F51" t="str">
            <v>Pass3_2GT_Etab</v>
          </cell>
          <cell r="G51">
            <v>3.7155960000000001</v>
          </cell>
        </row>
        <row r="52">
          <cell r="A52" t="str">
            <v>9830656W</v>
          </cell>
          <cell r="B52">
            <v>48.3</v>
          </cell>
          <cell r="C52">
            <v>52.1</v>
          </cell>
          <cell r="D52">
            <v>50.7</v>
          </cell>
          <cell r="E52" t="str">
            <v>Public</v>
          </cell>
          <cell r="F52" t="str">
            <v>Pass3_2GT_Etab</v>
          </cell>
          <cell r="G52">
            <v>-0.28503600000000001</v>
          </cell>
        </row>
        <row r="53">
          <cell r="A53" t="str">
            <v>9830681Y</v>
          </cell>
          <cell r="B53">
            <v>67.099999999999994</v>
          </cell>
          <cell r="C53">
            <v>52.1</v>
          </cell>
          <cell r="D53">
            <v>50.7</v>
          </cell>
          <cell r="E53" t="str">
            <v>Public</v>
          </cell>
          <cell r="F53" t="str">
            <v>Pass3_2GT_Etab</v>
          </cell>
          <cell r="G53">
            <v>2.5076450000000001</v>
          </cell>
        </row>
        <row r="54">
          <cell r="A54" t="str">
            <v>9830691J</v>
          </cell>
          <cell r="B54">
            <v>44.8</v>
          </cell>
          <cell r="C54">
            <v>52.1</v>
          </cell>
          <cell r="D54">
            <v>50.7</v>
          </cell>
          <cell r="E54" t="str">
            <v>Public</v>
          </cell>
          <cell r="F54" t="str">
            <v>Pass3_2GT_Etab</v>
          </cell>
          <cell r="G54">
            <v>-0.70071300000000003</v>
          </cell>
        </row>
        <row r="55">
          <cell r="A55" t="str">
            <v>9830698S</v>
          </cell>
          <cell r="B55">
            <v>56.8</v>
          </cell>
          <cell r="C55">
            <v>52.1</v>
          </cell>
          <cell r="D55">
            <v>50.7</v>
          </cell>
          <cell r="E55" t="str">
            <v>Public</v>
          </cell>
          <cell r="F55" t="str">
            <v>Pass3_2GT_Etab</v>
          </cell>
          <cell r="G55">
            <v>0.93272200000000005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21.7</v>
          </cell>
          <cell r="C2">
            <v>32.200000000000003</v>
          </cell>
          <cell r="D2">
            <v>31.8</v>
          </cell>
        </row>
        <row r="3">
          <cell r="A3" t="str">
            <v>9830007R</v>
          </cell>
          <cell r="B3">
            <v>32.5</v>
          </cell>
          <cell r="C3">
            <v>32.200000000000003</v>
          </cell>
          <cell r="D3">
            <v>31.8</v>
          </cell>
        </row>
        <row r="4">
          <cell r="A4" t="str">
            <v>9830008S</v>
          </cell>
          <cell r="B4">
            <v>43.8</v>
          </cell>
          <cell r="C4">
            <v>32.200000000000003</v>
          </cell>
          <cell r="D4">
            <v>31.8</v>
          </cell>
        </row>
        <row r="5">
          <cell r="A5" t="str">
            <v>9830009T</v>
          </cell>
          <cell r="B5">
            <v>32.6</v>
          </cell>
          <cell r="C5">
            <v>32.200000000000003</v>
          </cell>
          <cell r="D5">
            <v>31.8</v>
          </cell>
        </row>
        <row r="6">
          <cell r="A6" t="str">
            <v>9830010U</v>
          </cell>
          <cell r="B6">
            <v>43.4</v>
          </cell>
          <cell r="C6">
            <v>32.200000000000003</v>
          </cell>
          <cell r="D6">
            <v>31.8</v>
          </cell>
        </row>
        <row r="7">
          <cell r="A7" t="str">
            <v>9830259P</v>
          </cell>
          <cell r="B7">
            <v>41.8</v>
          </cell>
          <cell r="C7">
            <v>30.4</v>
          </cell>
          <cell r="D7">
            <v>31.8</v>
          </cell>
        </row>
        <row r="8">
          <cell r="A8" t="str">
            <v>9830260R</v>
          </cell>
          <cell r="B8">
            <v>11.7</v>
          </cell>
          <cell r="C8">
            <v>30.4</v>
          </cell>
          <cell r="D8">
            <v>31.8</v>
          </cell>
        </row>
        <row r="9">
          <cell r="A9" t="str">
            <v>9830263U</v>
          </cell>
          <cell r="B9">
            <v>41</v>
          </cell>
          <cell r="C9">
            <v>30.4</v>
          </cell>
          <cell r="D9">
            <v>31.8</v>
          </cell>
        </row>
        <row r="10">
          <cell r="A10" t="str">
            <v>9830264V</v>
          </cell>
          <cell r="B10">
            <v>29.1</v>
          </cell>
          <cell r="C10">
            <v>30.4</v>
          </cell>
          <cell r="D10">
            <v>31.8</v>
          </cell>
        </row>
        <row r="11">
          <cell r="A11" t="str">
            <v>9830265W</v>
          </cell>
          <cell r="B11">
            <v>42.3</v>
          </cell>
          <cell r="C11">
            <v>30.4</v>
          </cell>
          <cell r="D11">
            <v>31.8</v>
          </cell>
        </row>
        <row r="12">
          <cell r="A12" t="str">
            <v>9830266X</v>
          </cell>
          <cell r="B12">
            <v>43.5</v>
          </cell>
          <cell r="C12">
            <v>30.4</v>
          </cell>
          <cell r="D12">
            <v>31.8</v>
          </cell>
        </row>
        <row r="13">
          <cell r="A13" t="str">
            <v>9830277J</v>
          </cell>
          <cell r="B13">
            <v>10.8</v>
          </cell>
          <cell r="C13">
            <v>32.200000000000003</v>
          </cell>
          <cell r="D13">
            <v>31.8</v>
          </cell>
        </row>
        <row r="14">
          <cell r="A14" t="str">
            <v>9830278K</v>
          </cell>
          <cell r="B14">
            <v>27.6</v>
          </cell>
          <cell r="C14">
            <v>32.200000000000003</v>
          </cell>
          <cell r="D14">
            <v>31.8</v>
          </cell>
        </row>
        <row r="15">
          <cell r="A15" t="str">
            <v>9830295D</v>
          </cell>
          <cell r="B15">
            <v>28.7</v>
          </cell>
          <cell r="C15">
            <v>30.4</v>
          </cell>
          <cell r="D15">
            <v>31.8</v>
          </cell>
        </row>
        <row r="16">
          <cell r="A16" t="str">
            <v>9830297F</v>
          </cell>
          <cell r="B16">
            <v>40</v>
          </cell>
          <cell r="C16">
            <v>30.4</v>
          </cell>
          <cell r="D16">
            <v>31.8</v>
          </cell>
        </row>
        <row r="17">
          <cell r="A17" t="str">
            <v>9830298G</v>
          </cell>
          <cell r="B17">
            <v>29.4</v>
          </cell>
          <cell r="C17">
            <v>30.4</v>
          </cell>
          <cell r="D17">
            <v>31.8</v>
          </cell>
        </row>
        <row r="18">
          <cell r="A18" t="str">
            <v>9830313Y</v>
          </cell>
          <cell r="B18">
            <v>28.6</v>
          </cell>
          <cell r="C18">
            <v>30.4</v>
          </cell>
          <cell r="D18">
            <v>31.8</v>
          </cell>
        </row>
        <row r="19">
          <cell r="A19" t="str">
            <v>9830354T</v>
          </cell>
          <cell r="B19">
            <v>20</v>
          </cell>
          <cell r="C19">
            <v>30.4</v>
          </cell>
          <cell r="D19">
            <v>31.8</v>
          </cell>
        </row>
        <row r="20">
          <cell r="A20" t="str">
            <v>9830355U</v>
          </cell>
          <cell r="B20">
            <v>37.5</v>
          </cell>
          <cell r="C20">
            <v>32.200000000000003</v>
          </cell>
          <cell r="D20">
            <v>31.8</v>
          </cell>
        </row>
        <row r="21">
          <cell r="A21" t="str">
            <v>9830356V</v>
          </cell>
          <cell r="B21">
            <v>33.1</v>
          </cell>
          <cell r="C21">
            <v>32.200000000000003</v>
          </cell>
          <cell r="D21">
            <v>31.8</v>
          </cell>
        </row>
        <row r="22">
          <cell r="A22" t="str">
            <v>9830357W</v>
          </cell>
          <cell r="B22">
            <v>33.299999999999997</v>
          </cell>
          <cell r="C22">
            <v>32.200000000000003</v>
          </cell>
          <cell r="D22">
            <v>31.8</v>
          </cell>
        </row>
        <row r="23">
          <cell r="A23" t="str">
            <v>9830381X</v>
          </cell>
          <cell r="B23">
            <v>37.799999999999997</v>
          </cell>
          <cell r="C23">
            <v>30.4</v>
          </cell>
          <cell r="D23">
            <v>31.8</v>
          </cell>
        </row>
        <row r="24">
          <cell r="A24" t="str">
            <v>9830382Y</v>
          </cell>
          <cell r="B24">
            <v>18.2</v>
          </cell>
          <cell r="C24">
            <v>30.4</v>
          </cell>
          <cell r="D24">
            <v>31.8</v>
          </cell>
        </row>
        <row r="25">
          <cell r="A25" t="str">
            <v>9830384A</v>
          </cell>
          <cell r="B25">
            <v>31.9</v>
          </cell>
          <cell r="C25">
            <v>32.200000000000003</v>
          </cell>
          <cell r="D25">
            <v>31.8</v>
          </cell>
        </row>
        <row r="26">
          <cell r="A26" t="str">
            <v>9830392J</v>
          </cell>
          <cell r="B26">
            <v>35.5</v>
          </cell>
          <cell r="C26">
            <v>30.4</v>
          </cell>
          <cell r="D26">
            <v>31.8</v>
          </cell>
        </row>
        <row r="27">
          <cell r="A27" t="str">
            <v>9830400T</v>
          </cell>
          <cell r="B27">
            <v>55</v>
          </cell>
          <cell r="C27">
            <v>30.4</v>
          </cell>
          <cell r="D27">
            <v>31.8</v>
          </cell>
        </row>
        <row r="28">
          <cell r="A28" t="str">
            <v>9830414H</v>
          </cell>
          <cell r="B28">
            <v>50</v>
          </cell>
          <cell r="C28">
            <v>32.200000000000003</v>
          </cell>
          <cell r="D28">
            <v>31.8</v>
          </cell>
        </row>
        <row r="29">
          <cell r="A29" t="str">
            <v>9830418M</v>
          </cell>
          <cell r="B29">
            <v>48.3</v>
          </cell>
          <cell r="C29">
            <v>32.200000000000003</v>
          </cell>
          <cell r="D29">
            <v>31.8</v>
          </cell>
        </row>
        <row r="30">
          <cell r="A30" t="str">
            <v>9830419N</v>
          </cell>
          <cell r="B30">
            <v>32.799999999999997</v>
          </cell>
          <cell r="C30">
            <v>32.200000000000003</v>
          </cell>
          <cell r="D30">
            <v>31.8</v>
          </cell>
        </row>
        <row r="31">
          <cell r="A31" t="str">
            <v>9830420P</v>
          </cell>
          <cell r="B31">
            <v>33.299999999999997</v>
          </cell>
          <cell r="C31">
            <v>30.4</v>
          </cell>
          <cell r="D31">
            <v>31.8</v>
          </cell>
        </row>
        <row r="32">
          <cell r="A32" t="str">
            <v>9830431B</v>
          </cell>
          <cell r="B32">
            <v>31.4</v>
          </cell>
          <cell r="C32">
            <v>30.4</v>
          </cell>
          <cell r="D32">
            <v>31.8</v>
          </cell>
        </row>
        <row r="33">
          <cell r="A33" t="str">
            <v>9830432C</v>
          </cell>
          <cell r="B33">
            <v>24.3</v>
          </cell>
          <cell r="C33">
            <v>30.4</v>
          </cell>
          <cell r="D33">
            <v>31.8</v>
          </cell>
        </row>
        <row r="34">
          <cell r="A34" t="str">
            <v>9830447U</v>
          </cell>
          <cell r="B34">
            <v>38.9</v>
          </cell>
          <cell r="C34">
            <v>30.4</v>
          </cell>
          <cell r="D34">
            <v>31.8</v>
          </cell>
        </row>
        <row r="35">
          <cell r="A35" t="str">
            <v>9830472W</v>
          </cell>
          <cell r="B35">
            <v>55.6</v>
          </cell>
          <cell r="C35">
            <v>30.4</v>
          </cell>
          <cell r="D35">
            <v>31.8</v>
          </cell>
        </row>
        <row r="36">
          <cell r="A36" t="str">
            <v>9830474Y</v>
          </cell>
          <cell r="B36">
            <v>29.1</v>
          </cell>
          <cell r="C36">
            <v>32.200000000000003</v>
          </cell>
          <cell r="D36">
            <v>31.8</v>
          </cell>
        </row>
        <row r="37">
          <cell r="A37" t="str">
            <v>9830477B</v>
          </cell>
          <cell r="B37">
            <v>58.3</v>
          </cell>
          <cell r="C37">
            <v>32.200000000000003</v>
          </cell>
          <cell r="D37">
            <v>31.8</v>
          </cell>
        </row>
        <row r="38">
          <cell r="A38" t="str">
            <v>9830482G</v>
          </cell>
          <cell r="B38">
            <v>44.8</v>
          </cell>
          <cell r="C38">
            <v>32.200000000000003</v>
          </cell>
          <cell r="D38">
            <v>31.8</v>
          </cell>
        </row>
        <row r="39">
          <cell r="A39" t="str">
            <v>9830493U</v>
          </cell>
          <cell r="B39">
            <v>37.1</v>
          </cell>
          <cell r="C39">
            <v>32.200000000000003</v>
          </cell>
          <cell r="D39">
            <v>31.8</v>
          </cell>
        </row>
        <row r="40">
          <cell r="A40" t="str">
            <v>9830518W</v>
          </cell>
          <cell r="B40">
            <v>22.7</v>
          </cell>
          <cell r="C40">
            <v>30.4</v>
          </cell>
          <cell r="D40">
            <v>31.8</v>
          </cell>
        </row>
        <row r="41">
          <cell r="A41" t="str">
            <v>9830522A</v>
          </cell>
          <cell r="B41">
            <v>52.6</v>
          </cell>
          <cell r="C41">
            <v>32.200000000000003</v>
          </cell>
          <cell r="D41">
            <v>31.8</v>
          </cell>
        </row>
        <row r="42">
          <cell r="A42" t="str">
            <v>9830524C</v>
          </cell>
          <cell r="B42">
            <v>42.9</v>
          </cell>
          <cell r="C42">
            <v>32.200000000000003</v>
          </cell>
          <cell r="D42">
            <v>31.8</v>
          </cell>
        </row>
        <row r="43">
          <cell r="A43" t="str">
            <v>9830538T</v>
          </cell>
          <cell r="B43">
            <v>30.1</v>
          </cell>
          <cell r="C43">
            <v>32.200000000000003</v>
          </cell>
          <cell r="D43">
            <v>31.8</v>
          </cell>
        </row>
        <row r="44">
          <cell r="A44" t="str">
            <v>9830616C</v>
          </cell>
          <cell r="B44">
            <v>39.1</v>
          </cell>
          <cell r="C44">
            <v>32.200000000000003</v>
          </cell>
          <cell r="D44">
            <v>31.8</v>
          </cell>
        </row>
        <row r="45">
          <cell r="A45" t="str">
            <v>9830624L</v>
          </cell>
          <cell r="B45">
            <v>22.7</v>
          </cell>
          <cell r="C45">
            <v>32.200000000000003</v>
          </cell>
          <cell r="D45">
            <v>31.8</v>
          </cell>
        </row>
        <row r="46">
          <cell r="A46" t="str">
            <v>9830625M</v>
          </cell>
          <cell r="B46">
            <v>46.1</v>
          </cell>
          <cell r="C46">
            <v>32.200000000000003</v>
          </cell>
          <cell r="D46">
            <v>31.8</v>
          </cell>
        </row>
        <row r="47">
          <cell r="A47" t="str">
            <v>9830626N</v>
          </cell>
          <cell r="B47">
            <v>27</v>
          </cell>
          <cell r="C47">
            <v>32.200000000000003</v>
          </cell>
          <cell r="D47">
            <v>31.8</v>
          </cell>
        </row>
        <row r="48">
          <cell r="A48" t="str">
            <v>9830632V</v>
          </cell>
          <cell r="B48">
            <v>38.9</v>
          </cell>
          <cell r="C48">
            <v>32.200000000000003</v>
          </cell>
          <cell r="D48">
            <v>31.8</v>
          </cell>
        </row>
        <row r="49">
          <cell r="A49" t="str">
            <v>9830639C</v>
          </cell>
          <cell r="B49">
            <v>18.2</v>
          </cell>
          <cell r="C49">
            <v>32.200000000000003</v>
          </cell>
          <cell r="D49">
            <v>31.8</v>
          </cell>
        </row>
        <row r="50">
          <cell r="A50" t="str">
            <v>9830640D</v>
          </cell>
          <cell r="B50">
            <v>37.6</v>
          </cell>
          <cell r="C50">
            <v>32.200000000000003</v>
          </cell>
          <cell r="D50">
            <v>31.8</v>
          </cell>
        </row>
        <row r="51">
          <cell r="A51" t="str">
            <v>9830649N</v>
          </cell>
          <cell r="B51">
            <v>16.100000000000001</v>
          </cell>
          <cell r="C51">
            <v>32.200000000000003</v>
          </cell>
          <cell r="D51">
            <v>31.8</v>
          </cell>
        </row>
        <row r="52">
          <cell r="A52" t="str">
            <v>9830656W</v>
          </cell>
          <cell r="B52">
            <v>44.1</v>
          </cell>
          <cell r="C52">
            <v>32.200000000000003</v>
          </cell>
          <cell r="D52">
            <v>31.8</v>
          </cell>
        </row>
        <row r="53">
          <cell r="A53" t="str">
            <v>9830681Y</v>
          </cell>
          <cell r="B53">
            <v>24.7</v>
          </cell>
          <cell r="C53">
            <v>32.200000000000003</v>
          </cell>
          <cell r="D53">
            <v>31.8</v>
          </cell>
        </row>
        <row r="54">
          <cell r="A54" t="str">
            <v>9830691J</v>
          </cell>
          <cell r="B54">
            <v>30.5</v>
          </cell>
          <cell r="C54">
            <v>32.200000000000003</v>
          </cell>
          <cell r="D54">
            <v>31.8</v>
          </cell>
        </row>
        <row r="55">
          <cell r="A55" t="str">
            <v>9830698S</v>
          </cell>
          <cell r="B55">
            <v>35.200000000000003</v>
          </cell>
          <cell r="C55">
            <v>32.200000000000003</v>
          </cell>
          <cell r="D55">
            <v>31.8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4.7</v>
          </cell>
          <cell r="C2">
            <v>8.4</v>
          </cell>
          <cell r="D2">
            <v>9.9</v>
          </cell>
        </row>
        <row r="3">
          <cell r="A3" t="str">
            <v>9830007R</v>
          </cell>
          <cell r="B3">
            <v>6.2</v>
          </cell>
          <cell r="C3">
            <v>8.4</v>
          </cell>
          <cell r="D3">
            <v>9.9</v>
          </cell>
        </row>
        <row r="4">
          <cell r="A4" t="str">
            <v>9830008S</v>
          </cell>
          <cell r="B4">
            <v>4.0999999999999996</v>
          </cell>
          <cell r="C4">
            <v>8.4</v>
          </cell>
          <cell r="D4">
            <v>9.9</v>
          </cell>
        </row>
        <row r="5">
          <cell r="A5" t="str">
            <v>9830009T</v>
          </cell>
          <cell r="B5">
            <v>18.899999999999999</v>
          </cell>
          <cell r="C5">
            <v>8.4</v>
          </cell>
          <cell r="D5">
            <v>9.9</v>
          </cell>
        </row>
        <row r="6">
          <cell r="A6" t="str">
            <v>9830010U</v>
          </cell>
          <cell r="B6">
            <v>9.4</v>
          </cell>
          <cell r="C6">
            <v>8.4</v>
          </cell>
          <cell r="D6">
            <v>9.9</v>
          </cell>
        </row>
        <row r="7">
          <cell r="A7" t="str">
            <v>9830259P</v>
          </cell>
          <cell r="B7">
            <v>25.3</v>
          </cell>
          <cell r="C7">
            <v>14.7</v>
          </cell>
          <cell r="D7">
            <v>9.9</v>
          </cell>
        </row>
        <row r="8">
          <cell r="A8" t="str">
            <v>9830260R</v>
          </cell>
          <cell r="B8">
            <v>0</v>
          </cell>
          <cell r="C8">
            <v>14.7</v>
          </cell>
          <cell r="D8">
            <v>9.9</v>
          </cell>
        </row>
        <row r="9">
          <cell r="A9" t="str">
            <v>9830263U</v>
          </cell>
          <cell r="B9">
            <v>4.9000000000000004</v>
          </cell>
          <cell r="C9">
            <v>14.7</v>
          </cell>
          <cell r="D9">
            <v>9.9</v>
          </cell>
        </row>
        <row r="10">
          <cell r="A10" t="str">
            <v>9830264V</v>
          </cell>
          <cell r="B10">
            <v>7</v>
          </cell>
          <cell r="C10">
            <v>14.7</v>
          </cell>
          <cell r="D10">
            <v>9.9</v>
          </cell>
        </row>
        <row r="11">
          <cell r="A11" t="str">
            <v>9830265W</v>
          </cell>
          <cell r="B11">
            <v>3.8</v>
          </cell>
          <cell r="C11">
            <v>14.7</v>
          </cell>
          <cell r="D11">
            <v>9.9</v>
          </cell>
        </row>
        <row r="12">
          <cell r="A12" t="str">
            <v>9830266X</v>
          </cell>
          <cell r="B12">
            <v>30.4</v>
          </cell>
          <cell r="C12">
            <v>14.7</v>
          </cell>
          <cell r="D12">
            <v>9.9</v>
          </cell>
        </row>
        <row r="13">
          <cell r="A13" t="str">
            <v>9830277J</v>
          </cell>
          <cell r="B13">
            <v>1.1000000000000001</v>
          </cell>
          <cell r="C13">
            <v>8.4</v>
          </cell>
          <cell r="D13">
            <v>9.9</v>
          </cell>
        </row>
        <row r="14">
          <cell r="A14" t="str">
            <v>9830278K</v>
          </cell>
          <cell r="B14">
            <v>18.399999999999999</v>
          </cell>
          <cell r="C14">
            <v>8.4</v>
          </cell>
          <cell r="D14">
            <v>9.9</v>
          </cell>
        </row>
        <row r="15">
          <cell r="A15" t="str">
            <v>9830295D</v>
          </cell>
          <cell r="B15">
            <v>16.100000000000001</v>
          </cell>
          <cell r="C15">
            <v>14.7</v>
          </cell>
          <cell r="D15">
            <v>9.9</v>
          </cell>
        </row>
        <row r="16">
          <cell r="A16" t="str">
            <v>9830297F</v>
          </cell>
          <cell r="B16">
            <v>15</v>
          </cell>
          <cell r="C16">
            <v>14.7</v>
          </cell>
          <cell r="D16">
            <v>9.9</v>
          </cell>
        </row>
        <row r="17">
          <cell r="A17" t="str">
            <v>9830298G</v>
          </cell>
          <cell r="B17">
            <v>52.9</v>
          </cell>
          <cell r="C17">
            <v>14.7</v>
          </cell>
          <cell r="D17">
            <v>9.9</v>
          </cell>
        </row>
        <row r="18">
          <cell r="A18" t="str">
            <v>9830313Y</v>
          </cell>
          <cell r="B18">
            <v>50</v>
          </cell>
          <cell r="C18">
            <v>14.7</v>
          </cell>
          <cell r="D18">
            <v>9.9</v>
          </cell>
        </row>
        <row r="19">
          <cell r="A19" t="str">
            <v>9830354T</v>
          </cell>
          <cell r="B19">
            <v>56</v>
          </cell>
          <cell r="C19">
            <v>14.7</v>
          </cell>
          <cell r="D19">
            <v>9.9</v>
          </cell>
        </row>
        <row r="20">
          <cell r="A20" t="str">
            <v>9830355U</v>
          </cell>
          <cell r="B20">
            <v>37.5</v>
          </cell>
          <cell r="C20">
            <v>8.4</v>
          </cell>
          <cell r="D20">
            <v>9.9</v>
          </cell>
        </row>
        <row r="21">
          <cell r="A21" t="str">
            <v>9830356V</v>
          </cell>
          <cell r="B21">
            <v>2.9</v>
          </cell>
          <cell r="C21">
            <v>8.4</v>
          </cell>
          <cell r="D21">
            <v>9.9</v>
          </cell>
        </row>
        <row r="22">
          <cell r="A22" t="str">
            <v>9830357W</v>
          </cell>
          <cell r="B22">
            <v>12.7</v>
          </cell>
          <cell r="C22">
            <v>8.4</v>
          </cell>
          <cell r="D22">
            <v>9.9</v>
          </cell>
        </row>
        <row r="23">
          <cell r="A23" t="str">
            <v>9830381X</v>
          </cell>
          <cell r="B23">
            <v>8.1</v>
          </cell>
          <cell r="C23">
            <v>14.7</v>
          </cell>
          <cell r="D23">
            <v>9.9</v>
          </cell>
        </row>
        <row r="24">
          <cell r="A24" t="str">
            <v>9830382Y</v>
          </cell>
          <cell r="B24">
            <v>27.3</v>
          </cell>
          <cell r="C24">
            <v>14.7</v>
          </cell>
          <cell r="D24">
            <v>9.9</v>
          </cell>
        </row>
        <row r="25">
          <cell r="A25" t="str">
            <v>9830384A</v>
          </cell>
          <cell r="B25">
            <v>7.4</v>
          </cell>
          <cell r="C25">
            <v>8.4</v>
          </cell>
          <cell r="D25">
            <v>9.9</v>
          </cell>
        </row>
        <row r="26">
          <cell r="A26" t="str">
            <v>9830392J</v>
          </cell>
          <cell r="B26">
            <v>9.6999999999999993</v>
          </cell>
          <cell r="C26">
            <v>14.7</v>
          </cell>
          <cell r="D26">
            <v>9.9</v>
          </cell>
        </row>
        <row r="27">
          <cell r="A27" t="str">
            <v>9830400T</v>
          </cell>
          <cell r="B27">
            <v>20</v>
          </cell>
          <cell r="C27">
            <v>14.7</v>
          </cell>
          <cell r="D27">
            <v>9.9</v>
          </cell>
        </row>
        <row r="28">
          <cell r="A28" t="str">
            <v>9830414H</v>
          </cell>
          <cell r="B28">
            <v>14.7</v>
          </cell>
          <cell r="C28">
            <v>8.4</v>
          </cell>
          <cell r="D28">
            <v>9.9</v>
          </cell>
        </row>
        <row r="29">
          <cell r="A29" t="str">
            <v>9830418M</v>
          </cell>
          <cell r="B29">
            <v>10.3</v>
          </cell>
          <cell r="C29">
            <v>8.4</v>
          </cell>
          <cell r="D29">
            <v>9.9</v>
          </cell>
        </row>
        <row r="30">
          <cell r="A30" t="str">
            <v>9830419N</v>
          </cell>
          <cell r="B30">
            <v>38.799999999999997</v>
          </cell>
          <cell r="C30">
            <v>8.4</v>
          </cell>
          <cell r="D30">
            <v>9.9</v>
          </cell>
        </row>
        <row r="31">
          <cell r="A31" t="str">
            <v>9830420P</v>
          </cell>
          <cell r="B31">
            <v>0</v>
          </cell>
          <cell r="C31">
            <v>14.7</v>
          </cell>
          <cell r="D31">
            <v>9.9</v>
          </cell>
        </row>
        <row r="32">
          <cell r="A32" t="str">
            <v>9830431B</v>
          </cell>
          <cell r="B32">
            <v>25.7</v>
          </cell>
          <cell r="C32">
            <v>14.7</v>
          </cell>
          <cell r="D32">
            <v>9.9</v>
          </cell>
        </row>
        <row r="33">
          <cell r="A33" t="str">
            <v>9830432C</v>
          </cell>
          <cell r="B33">
            <v>13.5</v>
          </cell>
          <cell r="C33">
            <v>14.7</v>
          </cell>
          <cell r="D33">
            <v>9.9</v>
          </cell>
        </row>
        <row r="34">
          <cell r="A34" t="str">
            <v>9830447U</v>
          </cell>
          <cell r="B34">
            <v>22.2</v>
          </cell>
          <cell r="C34">
            <v>14.7</v>
          </cell>
          <cell r="D34">
            <v>9.9</v>
          </cell>
        </row>
        <row r="35">
          <cell r="A35" t="str">
            <v>9830472W</v>
          </cell>
          <cell r="B35">
            <v>0</v>
          </cell>
          <cell r="C35">
            <v>14.7</v>
          </cell>
          <cell r="D35">
            <v>9.9</v>
          </cell>
        </row>
        <row r="36">
          <cell r="A36" t="str">
            <v>9830474Y</v>
          </cell>
          <cell r="B36">
            <v>10.9</v>
          </cell>
          <cell r="C36">
            <v>8.4</v>
          </cell>
          <cell r="D36">
            <v>9.9</v>
          </cell>
        </row>
        <row r="37">
          <cell r="A37" t="str">
            <v>9830477B</v>
          </cell>
          <cell r="B37">
            <v>25</v>
          </cell>
          <cell r="C37">
            <v>8.4</v>
          </cell>
          <cell r="D37">
            <v>9.9</v>
          </cell>
        </row>
        <row r="38">
          <cell r="A38" t="str">
            <v>9830482G</v>
          </cell>
          <cell r="B38">
            <v>17.2</v>
          </cell>
          <cell r="C38">
            <v>8.4</v>
          </cell>
          <cell r="D38">
            <v>9.9</v>
          </cell>
        </row>
        <row r="39">
          <cell r="A39" t="str">
            <v>9830493U</v>
          </cell>
          <cell r="B39">
            <v>34.299999999999997</v>
          </cell>
          <cell r="C39">
            <v>8.4</v>
          </cell>
          <cell r="D39">
            <v>9.9</v>
          </cell>
        </row>
        <row r="40">
          <cell r="A40" t="str">
            <v>9830518W</v>
          </cell>
          <cell r="B40">
            <v>22.7</v>
          </cell>
          <cell r="C40">
            <v>14.7</v>
          </cell>
          <cell r="D40">
            <v>9.9</v>
          </cell>
        </row>
        <row r="41">
          <cell r="A41" t="str">
            <v>9830522A</v>
          </cell>
          <cell r="B41">
            <v>0</v>
          </cell>
          <cell r="C41">
            <v>8.4</v>
          </cell>
          <cell r="D41">
            <v>9.9</v>
          </cell>
        </row>
        <row r="42">
          <cell r="A42" t="str">
            <v>9830524C</v>
          </cell>
          <cell r="B42">
            <v>3.9</v>
          </cell>
          <cell r="C42">
            <v>8.4</v>
          </cell>
          <cell r="D42">
            <v>9.9</v>
          </cell>
        </row>
        <row r="43">
          <cell r="A43" t="str">
            <v>9830538T</v>
          </cell>
          <cell r="B43">
            <v>5.8</v>
          </cell>
          <cell r="C43">
            <v>8.4</v>
          </cell>
          <cell r="D43">
            <v>9.9</v>
          </cell>
        </row>
        <row r="44">
          <cell r="A44" t="str">
            <v>9830616C</v>
          </cell>
          <cell r="B44">
            <v>3.3</v>
          </cell>
          <cell r="C44">
            <v>8.4</v>
          </cell>
          <cell r="D44">
            <v>9.9</v>
          </cell>
        </row>
        <row r="45">
          <cell r="A45" t="str">
            <v>9830624L</v>
          </cell>
          <cell r="B45">
            <v>9.1999999999999993</v>
          </cell>
          <cell r="C45">
            <v>8.4</v>
          </cell>
          <cell r="D45">
            <v>9.9</v>
          </cell>
        </row>
        <row r="46">
          <cell r="A46" t="str">
            <v>9830625M</v>
          </cell>
          <cell r="B46">
            <v>9.1999999999999993</v>
          </cell>
          <cell r="C46">
            <v>8.4</v>
          </cell>
          <cell r="D46">
            <v>9.9</v>
          </cell>
        </row>
        <row r="47">
          <cell r="A47" t="str">
            <v>9830626N</v>
          </cell>
          <cell r="B47">
            <v>9.5</v>
          </cell>
          <cell r="C47">
            <v>8.4</v>
          </cell>
          <cell r="D47">
            <v>9.9</v>
          </cell>
        </row>
        <row r="48">
          <cell r="A48" t="str">
            <v>9830632V</v>
          </cell>
          <cell r="B48">
            <v>5.6</v>
          </cell>
          <cell r="C48">
            <v>8.4</v>
          </cell>
          <cell r="D48">
            <v>9.9</v>
          </cell>
        </row>
        <row r="49">
          <cell r="A49" t="str">
            <v>9830639C</v>
          </cell>
          <cell r="B49">
            <v>36.4</v>
          </cell>
          <cell r="C49">
            <v>8.4</v>
          </cell>
          <cell r="D49">
            <v>9.9</v>
          </cell>
        </row>
        <row r="50">
          <cell r="A50" t="str">
            <v>9830640D</v>
          </cell>
          <cell r="B50">
            <v>4.5</v>
          </cell>
          <cell r="C50">
            <v>8.4</v>
          </cell>
          <cell r="D50">
            <v>9.9</v>
          </cell>
        </row>
        <row r="51">
          <cell r="A51" t="str">
            <v>9830649N</v>
          </cell>
          <cell r="B51">
            <v>0.9</v>
          </cell>
          <cell r="C51">
            <v>8.4</v>
          </cell>
          <cell r="D51">
            <v>9.9</v>
          </cell>
        </row>
        <row r="52">
          <cell r="A52" t="str">
            <v>9830656W</v>
          </cell>
          <cell r="B52">
            <v>3.4</v>
          </cell>
          <cell r="C52">
            <v>8.4</v>
          </cell>
          <cell r="D52">
            <v>9.9</v>
          </cell>
        </row>
        <row r="53">
          <cell r="A53" t="str">
            <v>9830681Y</v>
          </cell>
          <cell r="B53">
            <v>2.7</v>
          </cell>
          <cell r="C53">
            <v>8.4</v>
          </cell>
          <cell r="D53">
            <v>9.9</v>
          </cell>
        </row>
        <row r="54">
          <cell r="A54" t="str">
            <v>9830691J</v>
          </cell>
          <cell r="B54">
            <v>10.5</v>
          </cell>
          <cell r="C54">
            <v>8.4</v>
          </cell>
          <cell r="D54">
            <v>9.9</v>
          </cell>
        </row>
        <row r="55">
          <cell r="A55" t="str">
            <v>9830698S</v>
          </cell>
          <cell r="B55">
            <v>1.1000000000000001</v>
          </cell>
          <cell r="C55">
            <v>8.4</v>
          </cell>
          <cell r="D55">
            <v>9.9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1.9</v>
          </cell>
          <cell r="C2">
            <v>1</v>
          </cell>
          <cell r="D2">
            <v>1.2</v>
          </cell>
          <cell r="E2" t="str">
            <v>Public</v>
          </cell>
          <cell r="F2" t="str">
            <v>Red3_Etab</v>
          </cell>
          <cell r="G2">
            <v>-0.44303799999999999</v>
          </cell>
        </row>
        <row r="3">
          <cell r="A3" t="str">
            <v>9830007R</v>
          </cell>
          <cell r="B3">
            <v>0</v>
          </cell>
          <cell r="C3">
            <v>1</v>
          </cell>
          <cell r="D3">
            <v>1.2</v>
          </cell>
          <cell r="E3" t="str">
            <v>Public</v>
          </cell>
          <cell r="F3" t="str">
            <v>Red3_Etab</v>
          </cell>
          <cell r="G3">
            <v>5</v>
          </cell>
        </row>
        <row r="4">
          <cell r="A4" t="str">
            <v>9830008S</v>
          </cell>
          <cell r="B4">
            <v>0</v>
          </cell>
          <cell r="C4">
            <v>1</v>
          </cell>
          <cell r="D4">
            <v>1.2</v>
          </cell>
          <cell r="E4" t="str">
            <v>Public</v>
          </cell>
          <cell r="F4" t="str">
            <v>Red3_Etab</v>
          </cell>
          <cell r="G4">
            <v>5</v>
          </cell>
        </row>
        <row r="5">
          <cell r="A5" t="str">
            <v>9830009T</v>
          </cell>
          <cell r="B5">
            <v>1.1000000000000001</v>
          </cell>
          <cell r="C5">
            <v>1</v>
          </cell>
          <cell r="D5">
            <v>1.2</v>
          </cell>
          <cell r="E5" t="str">
            <v>Public</v>
          </cell>
          <cell r="F5" t="str">
            <v>Red3_Etab</v>
          </cell>
          <cell r="G5">
            <v>0.41666700000000001</v>
          </cell>
        </row>
        <row r="6">
          <cell r="A6" t="str">
            <v>9830010U</v>
          </cell>
          <cell r="B6">
            <v>0</v>
          </cell>
          <cell r="C6">
            <v>1</v>
          </cell>
          <cell r="D6">
            <v>1.2</v>
          </cell>
          <cell r="E6" t="str">
            <v>Public</v>
          </cell>
          <cell r="F6" t="str">
            <v>Red3_Etab</v>
          </cell>
          <cell r="G6">
            <v>5</v>
          </cell>
        </row>
        <row r="7">
          <cell r="A7" t="str">
            <v>9830259P</v>
          </cell>
          <cell r="B7">
            <v>2.2000000000000002</v>
          </cell>
          <cell r="C7">
            <v>2.1</v>
          </cell>
          <cell r="D7">
            <v>1.2</v>
          </cell>
          <cell r="E7" t="str">
            <v>Privé</v>
          </cell>
          <cell r="F7" t="str">
            <v>Red3_Etab</v>
          </cell>
          <cell r="G7">
            <v>-0.632911</v>
          </cell>
        </row>
        <row r="8">
          <cell r="A8" t="str">
            <v>9830260R</v>
          </cell>
          <cell r="B8">
            <v>0</v>
          </cell>
          <cell r="C8">
            <v>2.1</v>
          </cell>
          <cell r="D8">
            <v>1.2</v>
          </cell>
          <cell r="E8" t="str">
            <v>Privé</v>
          </cell>
          <cell r="F8" t="str">
            <v>Red3_Etab</v>
          </cell>
          <cell r="G8">
            <v>5</v>
          </cell>
        </row>
        <row r="9">
          <cell r="A9" t="str">
            <v>9830263U</v>
          </cell>
          <cell r="B9">
            <v>0</v>
          </cell>
          <cell r="C9">
            <v>2.1</v>
          </cell>
          <cell r="D9">
            <v>1.2</v>
          </cell>
          <cell r="E9" t="str">
            <v>Privé</v>
          </cell>
          <cell r="F9" t="str">
            <v>Red3_Etab</v>
          </cell>
          <cell r="G9">
            <v>5</v>
          </cell>
        </row>
        <row r="10">
          <cell r="A10" t="str">
            <v>9830264V</v>
          </cell>
          <cell r="B10">
            <v>1.2</v>
          </cell>
          <cell r="C10">
            <v>2.1</v>
          </cell>
          <cell r="D10">
            <v>1.2</v>
          </cell>
          <cell r="E10" t="str">
            <v>Privé</v>
          </cell>
          <cell r="F10" t="str">
            <v>Red3_Etab</v>
          </cell>
          <cell r="G10">
            <v>0</v>
          </cell>
        </row>
        <row r="11">
          <cell r="A11" t="str">
            <v>9830265W</v>
          </cell>
          <cell r="B11">
            <v>0</v>
          </cell>
          <cell r="C11">
            <v>2.1</v>
          </cell>
          <cell r="D11">
            <v>1.2</v>
          </cell>
          <cell r="E11" t="str">
            <v>Privé</v>
          </cell>
          <cell r="F11" t="str">
            <v>Red3_Etab</v>
          </cell>
          <cell r="G11">
            <v>5</v>
          </cell>
        </row>
        <row r="12">
          <cell r="A12" t="str">
            <v>9830266X</v>
          </cell>
          <cell r="B12">
            <v>8.6999999999999993</v>
          </cell>
          <cell r="C12">
            <v>2.1</v>
          </cell>
          <cell r="D12">
            <v>1.2</v>
          </cell>
          <cell r="E12" t="str">
            <v>Privé</v>
          </cell>
          <cell r="F12" t="str">
            <v>Red3_Etab</v>
          </cell>
          <cell r="G12">
            <v>-4.7468349999999999</v>
          </cell>
        </row>
        <row r="13">
          <cell r="A13" t="str">
            <v>9830277J</v>
          </cell>
          <cell r="B13">
            <v>1.1000000000000001</v>
          </cell>
          <cell r="C13">
            <v>1</v>
          </cell>
          <cell r="D13">
            <v>1.2</v>
          </cell>
          <cell r="E13" t="str">
            <v>Public</v>
          </cell>
          <cell r="F13" t="str">
            <v>Red3_Etab</v>
          </cell>
          <cell r="G13">
            <v>0.41666700000000001</v>
          </cell>
        </row>
        <row r="14">
          <cell r="A14" t="str">
            <v>9830278K</v>
          </cell>
          <cell r="B14">
            <v>0</v>
          </cell>
          <cell r="C14">
            <v>1</v>
          </cell>
          <cell r="D14">
            <v>1.2</v>
          </cell>
          <cell r="E14" t="str">
            <v>Public</v>
          </cell>
          <cell r="F14" t="str">
            <v>Red3_Etab</v>
          </cell>
          <cell r="G14">
            <v>5</v>
          </cell>
        </row>
        <row r="15">
          <cell r="A15" t="str">
            <v>9830295D</v>
          </cell>
          <cell r="B15">
            <v>3.4</v>
          </cell>
          <cell r="C15">
            <v>2.1</v>
          </cell>
          <cell r="D15">
            <v>1.2</v>
          </cell>
          <cell r="E15" t="str">
            <v>Privé</v>
          </cell>
          <cell r="F15" t="str">
            <v>Red3_Etab</v>
          </cell>
          <cell r="G15">
            <v>-1.3924049999999999</v>
          </cell>
        </row>
        <row r="16">
          <cell r="A16" t="str">
            <v>9830297F</v>
          </cell>
          <cell r="B16">
            <v>0</v>
          </cell>
          <cell r="C16">
            <v>2.1</v>
          </cell>
          <cell r="D16">
            <v>1.2</v>
          </cell>
          <cell r="E16" t="str">
            <v>Privé</v>
          </cell>
          <cell r="F16" t="str">
            <v>Red3_Etab</v>
          </cell>
          <cell r="G16">
            <v>5</v>
          </cell>
        </row>
        <row r="17">
          <cell r="A17" t="str">
            <v>9830298G</v>
          </cell>
          <cell r="B17">
            <v>0</v>
          </cell>
          <cell r="C17">
            <v>2.1</v>
          </cell>
          <cell r="D17">
            <v>1.2</v>
          </cell>
          <cell r="E17" t="str">
            <v>Privé</v>
          </cell>
          <cell r="F17" t="str">
            <v>Red3_Etab</v>
          </cell>
          <cell r="G17">
            <v>5</v>
          </cell>
        </row>
        <row r="18">
          <cell r="A18" t="str">
            <v>9830313Y</v>
          </cell>
          <cell r="B18">
            <v>0</v>
          </cell>
          <cell r="C18">
            <v>2.1</v>
          </cell>
          <cell r="D18">
            <v>1.2</v>
          </cell>
          <cell r="E18" t="str">
            <v>Privé</v>
          </cell>
          <cell r="F18" t="str">
            <v>Red3_Etab</v>
          </cell>
          <cell r="G18">
            <v>5</v>
          </cell>
        </row>
        <row r="19">
          <cell r="A19" t="str">
            <v>9830354T</v>
          </cell>
          <cell r="B19">
            <v>0</v>
          </cell>
          <cell r="C19">
            <v>2.1</v>
          </cell>
          <cell r="D19">
            <v>1.2</v>
          </cell>
          <cell r="E19" t="str">
            <v>Privé</v>
          </cell>
          <cell r="F19" t="str">
            <v>Red3_Etab</v>
          </cell>
          <cell r="G19">
            <v>5</v>
          </cell>
        </row>
        <row r="20">
          <cell r="A20" t="str">
            <v>9830355U</v>
          </cell>
          <cell r="B20">
            <v>0</v>
          </cell>
          <cell r="C20">
            <v>1</v>
          </cell>
          <cell r="D20">
            <v>1.2</v>
          </cell>
          <cell r="E20" t="str">
            <v>Public</v>
          </cell>
          <cell r="F20" t="str">
            <v>Red3_Etab</v>
          </cell>
          <cell r="G20">
            <v>5</v>
          </cell>
        </row>
        <row r="21">
          <cell r="A21" t="str">
            <v>9830356V</v>
          </cell>
          <cell r="B21">
            <v>2.2000000000000002</v>
          </cell>
          <cell r="C21">
            <v>1</v>
          </cell>
          <cell r="D21">
            <v>1.2</v>
          </cell>
          <cell r="E21" t="str">
            <v>Public</v>
          </cell>
          <cell r="F21" t="str">
            <v>Red3_Etab</v>
          </cell>
          <cell r="G21">
            <v>-0.632911</v>
          </cell>
        </row>
        <row r="22">
          <cell r="A22" t="str">
            <v>9830357W</v>
          </cell>
          <cell r="B22">
            <v>4.8</v>
          </cell>
          <cell r="C22">
            <v>1</v>
          </cell>
          <cell r="D22">
            <v>1.2</v>
          </cell>
          <cell r="E22" t="str">
            <v>Public</v>
          </cell>
          <cell r="F22" t="str">
            <v>Red3_Etab</v>
          </cell>
          <cell r="G22">
            <v>-2.2784810000000002</v>
          </cell>
        </row>
        <row r="23">
          <cell r="A23" t="str">
            <v>9830381X</v>
          </cell>
          <cell r="B23">
            <v>0</v>
          </cell>
          <cell r="C23">
            <v>2.1</v>
          </cell>
          <cell r="D23">
            <v>1.2</v>
          </cell>
          <cell r="E23" t="str">
            <v>Privé</v>
          </cell>
          <cell r="F23" t="str">
            <v>Red3_Etab</v>
          </cell>
          <cell r="G23">
            <v>5</v>
          </cell>
        </row>
        <row r="24">
          <cell r="A24" t="str">
            <v>9830382Y</v>
          </cell>
          <cell r="B24">
            <v>9.1</v>
          </cell>
          <cell r="C24">
            <v>2.1</v>
          </cell>
          <cell r="D24">
            <v>1.2</v>
          </cell>
          <cell r="E24" t="str">
            <v>Privé</v>
          </cell>
          <cell r="F24" t="str">
            <v>Red3_Etab</v>
          </cell>
          <cell r="G24">
            <v>-5</v>
          </cell>
        </row>
        <row r="25">
          <cell r="A25" t="str">
            <v>9830384A</v>
          </cell>
          <cell r="B25">
            <v>0.7</v>
          </cell>
          <cell r="C25">
            <v>1</v>
          </cell>
          <cell r="D25">
            <v>1.2</v>
          </cell>
          <cell r="E25" t="str">
            <v>Public</v>
          </cell>
          <cell r="F25" t="str">
            <v>Red3_Etab</v>
          </cell>
          <cell r="G25">
            <v>2.0833330000000001</v>
          </cell>
        </row>
        <row r="26">
          <cell r="A26" t="str">
            <v>9830392J</v>
          </cell>
          <cell r="B26">
            <v>6.5</v>
          </cell>
          <cell r="C26">
            <v>2.1</v>
          </cell>
          <cell r="D26">
            <v>1.2</v>
          </cell>
          <cell r="E26" t="str">
            <v>Privé</v>
          </cell>
          <cell r="F26" t="str">
            <v>Red3_Etab</v>
          </cell>
          <cell r="G26">
            <v>-3.3544299999999998</v>
          </cell>
        </row>
        <row r="27">
          <cell r="A27" t="str">
            <v>9830400T</v>
          </cell>
          <cell r="B27">
            <v>5</v>
          </cell>
          <cell r="C27">
            <v>2.1</v>
          </cell>
          <cell r="D27">
            <v>1.2</v>
          </cell>
          <cell r="E27" t="str">
            <v>Privé</v>
          </cell>
          <cell r="F27" t="str">
            <v>Red3_Etab</v>
          </cell>
          <cell r="G27">
            <v>-2.4050630000000002</v>
          </cell>
        </row>
        <row r="28">
          <cell r="A28" t="str">
            <v>9830414H</v>
          </cell>
          <cell r="B28">
            <v>0</v>
          </cell>
          <cell r="C28">
            <v>1</v>
          </cell>
          <cell r="D28">
            <v>1.2</v>
          </cell>
          <cell r="E28" t="str">
            <v>Public</v>
          </cell>
          <cell r="F28" t="str">
            <v>Red3_Etab</v>
          </cell>
          <cell r="G28">
            <v>5</v>
          </cell>
        </row>
        <row r="29">
          <cell r="A29" t="str">
            <v>9830418M</v>
          </cell>
          <cell r="B29">
            <v>0</v>
          </cell>
          <cell r="C29">
            <v>1</v>
          </cell>
          <cell r="D29">
            <v>1.2</v>
          </cell>
          <cell r="E29" t="str">
            <v>Public</v>
          </cell>
          <cell r="F29" t="str">
            <v>Red3_Etab</v>
          </cell>
          <cell r="G29">
            <v>5</v>
          </cell>
        </row>
        <row r="30">
          <cell r="A30" t="str">
            <v>9830419N</v>
          </cell>
          <cell r="B30">
            <v>3</v>
          </cell>
          <cell r="C30">
            <v>1</v>
          </cell>
          <cell r="D30">
            <v>1.2</v>
          </cell>
          <cell r="E30" t="str">
            <v>Public</v>
          </cell>
          <cell r="F30" t="str">
            <v>Red3_Etab</v>
          </cell>
          <cell r="G30">
            <v>-1.1392409999999999</v>
          </cell>
        </row>
        <row r="31">
          <cell r="A31" t="str">
            <v>9830420P</v>
          </cell>
          <cell r="B31">
            <v>6.7</v>
          </cell>
          <cell r="C31">
            <v>2.1</v>
          </cell>
          <cell r="D31">
            <v>1.2</v>
          </cell>
          <cell r="E31" t="str">
            <v>Privé</v>
          </cell>
          <cell r="F31" t="str">
            <v>Red3_Etab</v>
          </cell>
          <cell r="G31">
            <v>-3.4810129999999999</v>
          </cell>
        </row>
        <row r="32">
          <cell r="A32" t="str">
            <v>9830431B</v>
          </cell>
          <cell r="B32">
            <v>2.9</v>
          </cell>
          <cell r="C32">
            <v>2.1</v>
          </cell>
          <cell r="D32">
            <v>1.2</v>
          </cell>
          <cell r="E32" t="str">
            <v>Privé</v>
          </cell>
          <cell r="F32" t="str">
            <v>Red3_Etab</v>
          </cell>
          <cell r="G32">
            <v>-1.075949</v>
          </cell>
        </row>
        <row r="33">
          <cell r="A33" t="str">
            <v>9830432C</v>
          </cell>
          <cell r="B33">
            <v>2.7</v>
          </cell>
          <cell r="C33">
            <v>2.1</v>
          </cell>
          <cell r="D33">
            <v>1.2</v>
          </cell>
          <cell r="E33" t="str">
            <v>Privé</v>
          </cell>
          <cell r="F33" t="str">
            <v>Red3_Etab</v>
          </cell>
          <cell r="G33">
            <v>-0.94936699999999996</v>
          </cell>
        </row>
        <row r="34">
          <cell r="A34" t="str">
            <v>9830447U</v>
          </cell>
          <cell r="B34">
            <v>0</v>
          </cell>
          <cell r="C34">
            <v>2.1</v>
          </cell>
          <cell r="D34">
            <v>1.2</v>
          </cell>
          <cell r="E34" t="str">
            <v>Privé</v>
          </cell>
          <cell r="F34" t="str">
            <v>Red3_Etab</v>
          </cell>
          <cell r="G34">
            <v>5</v>
          </cell>
        </row>
        <row r="35">
          <cell r="A35" t="str">
            <v>9830472W</v>
          </cell>
          <cell r="B35">
            <v>0</v>
          </cell>
          <cell r="C35">
            <v>2.1</v>
          </cell>
          <cell r="D35">
            <v>1.2</v>
          </cell>
          <cell r="E35" t="str">
            <v>Privé</v>
          </cell>
          <cell r="F35" t="str">
            <v>Red3_Etab</v>
          </cell>
          <cell r="G35">
            <v>5</v>
          </cell>
        </row>
        <row r="36">
          <cell r="A36" t="str">
            <v>9830474Y</v>
          </cell>
          <cell r="B36">
            <v>0</v>
          </cell>
          <cell r="C36">
            <v>1</v>
          </cell>
          <cell r="D36">
            <v>1.2</v>
          </cell>
          <cell r="E36" t="str">
            <v>Public</v>
          </cell>
          <cell r="F36" t="str">
            <v>Red3_Etab</v>
          </cell>
          <cell r="G36">
            <v>5</v>
          </cell>
        </row>
        <row r="37">
          <cell r="A37" t="str">
            <v>9830477B</v>
          </cell>
          <cell r="B37">
            <v>0</v>
          </cell>
          <cell r="C37">
            <v>1</v>
          </cell>
          <cell r="D37">
            <v>1.2</v>
          </cell>
          <cell r="E37" t="str">
            <v>Public</v>
          </cell>
          <cell r="F37" t="str">
            <v>Red3_Etab</v>
          </cell>
          <cell r="G37">
            <v>5</v>
          </cell>
        </row>
        <row r="38">
          <cell r="A38" t="str">
            <v>9830482G</v>
          </cell>
          <cell r="B38">
            <v>3.4</v>
          </cell>
          <cell r="C38">
            <v>1</v>
          </cell>
          <cell r="D38">
            <v>1.2</v>
          </cell>
          <cell r="E38" t="str">
            <v>Public</v>
          </cell>
          <cell r="F38" t="str">
            <v>Red3_Etab</v>
          </cell>
          <cell r="G38">
            <v>-1.3924049999999999</v>
          </cell>
        </row>
        <row r="39">
          <cell r="A39" t="str">
            <v>9830493U</v>
          </cell>
          <cell r="B39">
            <v>5.7</v>
          </cell>
          <cell r="C39">
            <v>1</v>
          </cell>
          <cell r="D39">
            <v>1.2</v>
          </cell>
          <cell r="E39" t="str">
            <v>Public</v>
          </cell>
          <cell r="F39" t="str">
            <v>Red3_Etab</v>
          </cell>
          <cell r="G39">
            <v>-2.8481010000000002</v>
          </cell>
        </row>
        <row r="40">
          <cell r="A40" t="str">
            <v>9830518W</v>
          </cell>
          <cell r="B40">
            <v>4.5</v>
          </cell>
          <cell r="C40">
            <v>2.1</v>
          </cell>
          <cell r="D40">
            <v>1.2</v>
          </cell>
          <cell r="E40" t="str">
            <v>Privé</v>
          </cell>
          <cell r="F40" t="str">
            <v>Red3_Etab</v>
          </cell>
          <cell r="G40">
            <v>-2.0886079999999998</v>
          </cell>
        </row>
        <row r="41">
          <cell r="A41" t="str">
            <v>9830522A</v>
          </cell>
          <cell r="B41">
            <v>0</v>
          </cell>
          <cell r="C41">
            <v>1</v>
          </cell>
          <cell r="D41">
            <v>1.2</v>
          </cell>
          <cell r="E41" t="str">
            <v>Public</v>
          </cell>
          <cell r="F41" t="str">
            <v>Red3_Etab</v>
          </cell>
          <cell r="G41">
            <v>5</v>
          </cell>
        </row>
        <row r="42">
          <cell r="A42" t="str">
            <v>9830524C</v>
          </cell>
          <cell r="B42">
            <v>1.3</v>
          </cell>
          <cell r="C42">
            <v>1</v>
          </cell>
          <cell r="D42">
            <v>1.2</v>
          </cell>
          <cell r="E42" t="str">
            <v>Public</v>
          </cell>
          <cell r="F42" t="str">
            <v>Red3_Etab</v>
          </cell>
          <cell r="G42">
            <v>-6.3291E-2</v>
          </cell>
        </row>
        <row r="43">
          <cell r="A43" t="str">
            <v>9830538T</v>
          </cell>
          <cell r="B43">
            <v>0</v>
          </cell>
          <cell r="C43">
            <v>1</v>
          </cell>
          <cell r="D43">
            <v>1.2</v>
          </cell>
          <cell r="E43" t="str">
            <v>Public</v>
          </cell>
          <cell r="F43" t="str">
            <v>Red3_Etab</v>
          </cell>
          <cell r="G43">
            <v>5</v>
          </cell>
        </row>
        <row r="44">
          <cell r="A44" t="str">
            <v>9830616C</v>
          </cell>
          <cell r="B44">
            <v>1.1000000000000001</v>
          </cell>
          <cell r="C44">
            <v>1</v>
          </cell>
          <cell r="D44">
            <v>1.2</v>
          </cell>
          <cell r="E44" t="str">
            <v>Public</v>
          </cell>
          <cell r="F44" t="str">
            <v>Red3_Etab</v>
          </cell>
          <cell r="G44">
            <v>0.41666700000000001</v>
          </cell>
        </row>
        <row r="45">
          <cell r="A45" t="str">
            <v>9830624L</v>
          </cell>
          <cell r="B45">
            <v>0.8</v>
          </cell>
          <cell r="C45">
            <v>1</v>
          </cell>
          <cell r="D45">
            <v>1.2</v>
          </cell>
          <cell r="E45" t="str">
            <v>Public</v>
          </cell>
          <cell r="F45" t="str">
            <v>Red3_Etab</v>
          </cell>
          <cell r="G45">
            <v>1.6666669999999999</v>
          </cell>
        </row>
        <row r="46">
          <cell r="A46" t="str">
            <v>9830625M</v>
          </cell>
          <cell r="B46">
            <v>2</v>
          </cell>
          <cell r="C46">
            <v>1</v>
          </cell>
          <cell r="D46">
            <v>1.2</v>
          </cell>
          <cell r="E46" t="str">
            <v>Public</v>
          </cell>
          <cell r="F46" t="str">
            <v>Red3_Etab</v>
          </cell>
          <cell r="G46">
            <v>-0.50632900000000003</v>
          </cell>
        </row>
        <row r="47">
          <cell r="A47" t="str">
            <v>9830626N</v>
          </cell>
          <cell r="B47">
            <v>4.8</v>
          </cell>
          <cell r="C47">
            <v>1</v>
          </cell>
          <cell r="D47">
            <v>1.2</v>
          </cell>
          <cell r="E47" t="str">
            <v>Public</v>
          </cell>
          <cell r="F47" t="str">
            <v>Red3_Etab</v>
          </cell>
          <cell r="G47">
            <v>-2.2784810000000002</v>
          </cell>
        </row>
        <row r="48">
          <cell r="A48" t="str">
            <v>9830632V</v>
          </cell>
          <cell r="B48">
            <v>0</v>
          </cell>
          <cell r="C48">
            <v>1</v>
          </cell>
          <cell r="D48">
            <v>1.2</v>
          </cell>
          <cell r="E48" t="str">
            <v>Public</v>
          </cell>
          <cell r="F48" t="str">
            <v>Red3_Etab</v>
          </cell>
          <cell r="G48">
            <v>5</v>
          </cell>
        </row>
        <row r="49">
          <cell r="A49" t="str">
            <v>9830639C</v>
          </cell>
          <cell r="B49">
            <v>0</v>
          </cell>
          <cell r="C49">
            <v>1</v>
          </cell>
          <cell r="D49">
            <v>1.2</v>
          </cell>
          <cell r="E49" t="str">
            <v>Public</v>
          </cell>
          <cell r="F49" t="str">
            <v>Red3_Etab</v>
          </cell>
          <cell r="G49">
            <v>5</v>
          </cell>
        </row>
        <row r="50">
          <cell r="A50" t="str">
            <v>9830640D</v>
          </cell>
          <cell r="B50">
            <v>0</v>
          </cell>
          <cell r="C50">
            <v>1</v>
          </cell>
          <cell r="D50">
            <v>1.2</v>
          </cell>
          <cell r="E50" t="str">
            <v>Public</v>
          </cell>
          <cell r="F50" t="str">
            <v>Red3_Etab</v>
          </cell>
          <cell r="G50">
            <v>5</v>
          </cell>
        </row>
        <row r="51">
          <cell r="A51" t="str">
            <v>9830649N</v>
          </cell>
          <cell r="B51">
            <v>0</v>
          </cell>
          <cell r="C51">
            <v>1</v>
          </cell>
          <cell r="D51">
            <v>1.2</v>
          </cell>
          <cell r="E51" t="str">
            <v>Public</v>
          </cell>
          <cell r="F51" t="str">
            <v>Red3_Etab</v>
          </cell>
          <cell r="G51">
            <v>5</v>
          </cell>
        </row>
        <row r="52">
          <cell r="A52" t="str">
            <v>9830656W</v>
          </cell>
          <cell r="B52">
            <v>0</v>
          </cell>
          <cell r="C52">
            <v>1</v>
          </cell>
          <cell r="D52">
            <v>1.2</v>
          </cell>
          <cell r="E52" t="str">
            <v>Public</v>
          </cell>
          <cell r="F52" t="str">
            <v>Red3_Etab</v>
          </cell>
          <cell r="G52">
            <v>5</v>
          </cell>
        </row>
        <row r="53">
          <cell r="A53" t="str">
            <v>9830681Y</v>
          </cell>
          <cell r="B53">
            <v>0.7</v>
          </cell>
          <cell r="C53">
            <v>1</v>
          </cell>
          <cell r="D53">
            <v>1.2</v>
          </cell>
          <cell r="E53" t="str">
            <v>Public</v>
          </cell>
          <cell r="F53" t="str">
            <v>Red3_Etab</v>
          </cell>
          <cell r="G53">
            <v>2.0833330000000001</v>
          </cell>
        </row>
        <row r="54">
          <cell r="A54" t="str">
            <v>9830691J</v>
          </cell>
          <cell r="B54">
            <v>0</v>
          </cell>
          <cell r="C54">
            <v>1</v>
          </cell>
          <cell r="D54">
            <v>1.2</v>
          </cell>
          <cell r="E54" t="str">
            <v>Public</v>
          </cell>
          <cell r="F54" t="str">
            <v>Red3_Etab</v>
          </cell>
          <cell r="G54">
            <v>5</v>
          </cell>
        </row>
        <row r="55">
          <cell r="A55" t="str">
            <v>9830698S</v>
          </cell>
          <cell r="B55">
            <v>0</v>
          </cell>
          <cell r="C55">
            <v>1</v>
          </cell>
          <cell r="D55">
            <v>1.2</v>
          </cell>
          <cell r="E55" t="str">
            <v>Public</v>
          </cell>
          <cell r="F55" t="str">
            <v>Red3_Etab</v>
          </cell>
          <cell r="G55">
            <v>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2GT</v>
          </cell>
          <cell r="C2">
            <v>79</v>
          </cell>
          <cell r="D2">
            <v>81.8</v>
          </cell>
          <cell r="E2">
            <v>82.7</v>
          </cell>
        </row>
        <row r="3">
          <cell r="A3" t="str">
            <v>9830007R</v>
          </cell>
          <cell r="B3" t="str">
            <v>2GT</v>
          </cell>
          <cell r="C3">
            <v>69.7</v>
          </cell>
          <cell r="D3">
            <v>81.8</v>
          </cell>
          <cell r="E3">
            <v>82.7</v>
          </cell>
        </row>
        <row r="4">
          <cell r="A4" t="str">
            <v>9830008S</v>
          </cell>
          <cell r="B4" t="str">
            <v>2GT</v>
          </cell>
          <cell r="C4">
            <v>66.7</v>
          </cell>
          <cell r="D4">
            <v>81.8</v>
          </cell>
          <cell r="E4">
            <v>82.7</v>
          </cell>
        </row>
        <row r="5">
          <cell r="A5" t="str">
            <v>9830009T</v>
          </cell>
          <cell r="B5" t="str">
            <v>2GT</v>
          </cell>
          <cell r="C5">
            <v>85.2</v>
          </cell>
          <cell r="D5">
            <v>81.8</v>
          </cell>
          <cell r="E5">
            <v>82.7</v>
          </cell>
        </row>
        <row r="6">
          <cell r="A6" t="str">
            <v>9830010U</v>
          </cell>
          <cell r="B6" t="str">
            <v>2GT</v>
          </cell>
          <cell r="C6">
            <v>96.3</v>
          </cell>
          <cell r="D6">
            <v>81.8</v>
          </cell>
          <cell r="E6">
            <v>82.7</v>
          </cell>
        </row>
        <row r="7">
          <cell r="A7" t="str">
            <v>9830259P</v>
          </cell>
          <cell r="B7" t="str">
            <v>2GT</v>
          </cell>
          <cell r="C7">
            <v>82.1</v>
          </cell>
          <cell r="D7">
            <v>86.4</v>
          </cell>
          <cell r="E7">
            <v>82.7</v>
          </cell>
        </row>
        <row r="8">
          <cell r="A8" t="str">
            <v>9830260R</v>
          </cell>
          <cell r="B8" t="str">
            <v>2GT</v>
          </cell>
          <cell r="C8">
            <v>93.3</v>
          </cell>
          <cell r="D8">
            <v>86.4</v>
          </cell>
          <cell r="E8">
            <v>82.7</v>
          </cell>
        </row>
        <row r="9">
          <cell r="A9" t="str">
            <v>9830263U</v>
          </cell>
          <cell r="B9" t="str">
            <v>2GT</v>
          </cell>
          <cell r="C9">
            <v>92.9</v>
          </cell>
          <cell r="D9">
            <v>86.4</v>
          </cell>
          <cell r="E9">
            <v>82.7</v>
          </cell>
        </row>
        <row r="10">
          <cell r="A10" t="str">
            <v>9830264V</v>
          </cell>
          <cell r="B10" t="str">
            <v>2GT</v>
          </cell>
          <cell r="C10">
            <v>83</v>
          </cell>
          <cell r="D10">
            <v>86.4</v>
          </cell>
          <cell r="E10">
            <v>82.7</v>
          </cell>
        </row>
        <row r="11">
          <cell r="A11" t="str">
            <v>9830265W</v>
          </cell>
          <cell r="B11" t="str">
            <v>2GT</v>
          </cell>
          <cell r="C11">
            <v>100</v>
          </cell>
          <cell r="D11">
            <v>86.4</v>
          </cell>
          <cell r="E11">
            <v>82.7</v>
          </cell>
        </row>
        <row r="12">
          <cell r="A12" t="str">
            <v>9830266X</v>
          </cell>
          <cell r="B12" t="str">
            <v>2GT</v>
          </cell>
          <cell r="C12">
            <v>50</v>
          </cell>
          <cell r="D12">
            <v>86.4</v>
          </cell>
          <cell r="E12">
            <v>82.7</v>
          </cell>
        </row>
        <row r="13">
          <cell r="A13" t="str">
            <v>9830277J</v>
          </cell>
          <cell r="B13" t="str">
            <v>2GT</v>
          </cell>
          <cell r="C13">
            <v>83.4</v>
          </cell>
          <cell r="D13">
            <v>81.8</v>
          </cell>
          <cell r="E13">
            <v>82.7</v>
          </cell>
        </row>
        <row r="14">
          <cell r="A14" t="str">
            <v>9830278K</v>
          </cell>
          <cell r="B14" t="str">
            <v>2GT</v>
          </cell>
          <cell r="C14">
            <v>73.8</v>
          </cell>
          <cell r="D14">
            <v>81.8</v>
          </cell>
          <cell r="E14">
            <v>82.7</v>
          </cell>
        </row>
        <row r="15">
          <cell r="A15" t="str">
            <v>9830295D</v>
          </cell>
          <cell r="B15" t="str">
            <v>2GT</v>
          </cell>
          <cell r="C15">
            <v>90</v>
          </cell>
          <cell r="D15">
            <v>86.4</v>
          </cell>
          <cell r="E15">
            <v>82.7</v>
          </cell>
        </row>
        <row r="16">
          <cell r="A16" t="str">
            <v>9830297F</v>
          </cell>
          <cell r="B16" t="str">
            <v>2GT</v>
          </cell>
          <cell r="C16">
            <v>71.400000000000006</v>
          </cell>
          <cell r="D16">
            <v>86.4</v>
          </cell>
          <cell r="E16">
            <v>82.7</v>
          </cell>
        </row>
        <row r="17">
          <cell r="A17" t="str">
            <v>9830298G</v>
          </cell>
          <cell r="B17" t="str">
            <v>2GT</v>
          </cell>
          <cell r="C17">
            <v>71.400000000000006</v>
          </cell>
          <cell r="D17">
            <v>86.4</v>
          </cell>
          <cell r="E17">
            <v>82.7</v>
          </cell>
        </row>
        <row r="18">
          <cell r="A18" t="str">
            <v>9830304N</v>
          </cell>
          <cell r="B18" t="str">
            <v>2GT</v>
          </cell>
          <cell r="C18">
            <v>81.8</v>
          </cell>
          <cell r="D18">
            <v>81.8</v>
          </cell>
          <cell r="E18">
            <v>82.7</v>
          </cell>
        </row>
        <row r="19">
          <cell r="A19" t="str">
            <v>9830313Y</v>
          </cell>
          <cell r="B19" t="str">
            <v>2GT</v>
          </cell>
          <cell r="C19">
            <v>0</v>
          </cell>
          <cell r="D19">
            <v>86.4</v>
          </cell>
          <cell r="E19">
            <v>82.7</v>
          </cell>
        </row>
        <row r="20">
          <cell r="A20" t="str">
            <v>9830354T</v>
          </cell>
          <cell r="B20" t="str">
            <v>2GT</v>
          </cell>
          <cell r="C20">
            <v>90</v>
          </cell>
          <cell r="D20">
            <v>86.4</v>
          </cell>
          <cell r="E20">
            <v>82.7</v>
          </cell>
        </row>
        <row r="21">
          <cell r="A21" t="str">
            <v>9830355U</v>
          </cell>
          <cell r="B21" t="str">
            <v>2GT</v>
          </cell>
          <cell r="C21">
            <v>100</v>
          </cell>
          <cell r="D21">
            <v>81.8</v>
          </cell>
          <cell r="E21">
            <v>82.7</v>
          </cell>
        </row>
        <row r="22">
          <cell r="A22" t="str">
            <v>9830356V</v>
          </cell>
          <cell r="B22" t="str">
            <v>2GT</v>
          </cell>
          <cell r="C22">
            <v>85</v>
          </cell>
          <cell r="D22">
            <v>81.8</v>
          </cell>
          <cell r="E22">
            <v>82.7</v>
          </cell>
        </row>
        <row r="23">
          <cell r="A23" t="str">
            <v>9830357W</v>
          </cell>
          <cell r="B23" t="str">
            <v>2GT</v>
          </cell>
          <cell r="C23">
            <v>92.3</v>
          </cell>
          <cell r="D23">
            <v>81.8</v>
          </cell>
          <cell r="E23">
            <v>82.7</v>
          </cell>
        </row>
        <row r="24">
          <cell r="A24" t="str">
            <v>9830381X</v>
          </cell>
          <cell r="B24" t="str">
            <v>2GT</v>
          </cell>
          <cell r="C24">
            <v>92.3</v>
          </cell>
          <cell r="D24">
            <v>86.4</v>
          </cell>
          <cell r="E24">
            <v>82.7</v>
          </cell>
        </row>
        <row r="25">
          <cell r="A25" t="str">
            <v>9830382Y</v>
          </cell>
          <cell r="B25" t="str">
            <v>2GT</v>
          </cell>
          <cell r="C25">
            <v>88.9</v>
          </cell>
          <cell r="D25">
            <v>86.4</v>
          </cell>
          <cell r="E25">
            <v>82.7</v>
          </cell>
        </row>
        <row r="26">
          <cell r="A26" t="str">
            <v>9830384A</v>
          </cell>
          <cell r="B26" t="str">
            <v>2GT</v>
          </cell>
          <cell r="C26">
            <v>83.5</v>
          </cell>
          <cell r="D26">
            <v>81.8</v>
          </cell>
          <cell r="E26">
            <v>82.7</v>
          </cell>
        </row>
        <row r="27">
          <cell r="A27" t="str">
            <v>9830392J</v>
          </cell>
          <cell r="B27" t="str">
            <v>2GT</v>
          </cell>
          <cell r="C27">
            <v>87.5</v>
          </cell>
          <cell r="D27">
            <v>86.4</v>
          </cell>
          <cell r="E27">
            <v>82.7</v>
          </cell>
        </row>
        <row r="28">
          <cell r="A28" t="str">
            <v>9830400T</v>
          </cell>
          <cell r="B28" t="str">
            <v>2GT</v>
          </cell>
          <cell r="C28">
            <v>100</v>
          </cell>
          <cell r="D28">
            <v>86.4</v>
          </cell>
          <cell r="E28">
            <v>82.7</v>
          </cell>
        </row>
        <row r="29">
          <cell r="A29" t="str">
            <v>9830414H</v>
          </cell>
          <cell r="B29" t="str">
            <v>2GT</v>
          </cell>
          <cell r="C29">
            <v>100</v>
          </cell>
          <cell r="D29">
            <v>81.8</v>
          </cell>
          <cell r="E29">
            <v>82.7</v>
          </cell>
        </row>
        <row r="30">
          <cell r="A30" t="str">
            <v>9830418M</v>
          </cell>
          <cell r="B30" t="str">
            <v>2GT</v>
          </cell>
          <cell r="C30">
            <v>57.1</v>
          </cell>
          <cell r="D30">
            <v>81.8</v>
          </cell>
          <cell r="E30">
            <v>82.7</v>
          </cell>
        </row>
        <row r="31">
          <cell r="A31" t="str">
            <v>9830419N</v>
          </cell>
          <cell r="B31" t="str">
            <v>2GT</v>
          </cell>
          <cell r="C31">
            <v>65.400000000000006</v>
          </cell>
          <cell r="D31">
            <v>81.8</v>
          </cell>
          <cell r="E31">
            <v>82.7</v>
          </cell>
        </row>
        <row r="32">
          <cell r="A32" t="str">
            <v>9830420P</v>
          </cell>
          <cell r="B32" t="str">
            <v>2GT</v>
          </cell>
          <cell r="C32">
            <v>80</v>
          </cell>
          <cell r="D32">
            <v>86.4</v>
          </cell>
          <cell r="E32">
            <v>82.7</v>
          </cell>
        </row>
        <row r="33">
          <cell r="A33" t="str">
            <v>9830431B</v>
          </cell>
          <cell r="B33" t="str">
            <v>2GT</v>
          </cell>
          <cell r="C33">
            <v>60</v>
          </cell>
          <cell r="D33">
            <v>86.4</v>
          </cell>
          <cell r="E33">
            <v>82.7</v>
          </cell>
        </row>
        <row r="34">
          <cell r="A34" t="str">
            <v>9830432C</v>
          </cell>
          <cell r="B34" t="str">
            <v>2GT</v>
          </cell>
          <cell r="C34">
            <v>77.8</v>
          </cell>
          <cell r="D34">
            <v>86.4</v>
          </cell>
          <cell r="E34">
            <v>82.7</v>
          </cell>
        </row>
        <row r="35">
          <cell r="A35" t="str">
            <v>9830447U</v>
          </cell>
          <cell r="B35" t="str">
            <v>2GT</v>
          </cell>
          <cell r="C35">
            <v>88.9</v>
          </cell>
          <cell r="D35">
            <v>86.4</v>
          </cell>
          <cell r="E35">
            <v>82.7</v>
          </cell>
        </row>
        <row r="36">
          <cell r="A36" t="str">
            <v>9830472W</v>
          </cell>
          <cell r="B36" t="str">
            <v>2GT</v>
          </cell>
          <cell r="C36">
            <v>25</v>
          </cell>
          <cell r="D36">
            <v>86.4</v>
          </cell>
          <cell r="E36">
            <v>82.7</v>
          </cell>
        </row>
        <row r="37">
          <cell r="A37" t="str">
            <v>9830474Y</v>
          </cell>
          <cell r="B37" t="str">
            <v>2GT</v>
          </cell>
          <cell r="C37">
            <v>82.5</v>
          </cell>
          <cell r="D37">
            <v>81.8</v>
          </cell>
          <cell r="E37">
            <v>82.7</v>
          </cell>
        </row>
        <row r="38">
          <cell r="A38" t="str">
            <v>9830477B</v>
          </cell>
          <cell r="B38" t="str">
            <v>2GT</v>
          </cell>
          <cell r="C38">
            <v>80</v>
          </cell>
          <cell r="D38">
            <v>81.8</v>
          </cell>
          <cell r="E38">
            <v>82.7</v>
          </cell>
        </row>
        <row r="39">
          <cell r="A39" t="str">
            <v>9830482G</v>
          </cell>
          <cell r="B39" t="str">
            <v>2GT</v>
          </cell>
          <cell r="C39">
            <v>75</v>
          </cell>
          <cell r="D39">
            <v>81.8</v>
          </cell>
          <cell r="E39">
            <v>82.7</v>
          </cell>
        </row>
        <row r="40">
          <cell r="A40" t="str">
            <v>9830493U</v>
          </cell>
          <cell r="B40" t="str">
            <v>2GT</v>
          </cell>
          <cell r="C40">
            <v>40</v>
          </cell>
          <cell r="D40">
            <v>81.8</v>
          </cell>
          <cell r="E40">
            <v>82.7</v>
          </cell>
        </row>
        <row r="41">
          <cell r="A41" t="str">
            <v>9830518W</v>
          </cell>
          <cell r="B41" t="str">
            <v>2GT</v>
          </cell>
          <cell r="C41">
            <v>75</v>
          </cell>
          <cell r="D41">
            <v>86.4</v>
          </cell>
          <cell r="E41">
            <v>82.7</v>
          </cell>
        </row>
        <row r="42">
          <cell r="A42" t="str">
            <v>9830522A</v>
          </cell>
          <cell r="B42" t="str">
            <v>2GT</v>
          </cell>
          <cell r="C42">
            <v>81.2</v>
          </cell>
          <cell r="D42">
            <v>81.8</v>
          </cell>
          <cell r="E42">
            <v>82.7</v>
          </cell>
        </row>
        <row r="43">
          <cell r="A43" t="str">
            <v>9830524C</v>
          </cell>
          <cell r="B43" t="str">
            <v>2GT</v>
          </cell>
          <cell r="C43">
            <v>58.8</v>
          </cell>
          <cell r="D43">
            <v>81.8</v>
          </cell>
          <cell r="E43">
            <v>82.7</v>
          </cell>
        </row>
        <row r="44">
          <cell r="A44" t="str">
            <v>9830538T</v>
          </cell>
          <cell r="B44" t="str">
            <v>2GT</v>
          </cell>
          <cell r="C44">
            <v>95.6</v>
          </cell>
          <cell r="D44">
            <v>81.8</v>
          </cell>
          <cell r="E44">
            <v>82.7</v>
          </cell>
        </row>
        <row r="45">
          <cell r="A45" t="str">
            <v>9830616C</v>
          </cell>
          <cell r="B45" t="str">
            <v>2GT</v>
          </cell>
          <cell r="C45">
            <v>79</v>
          </cell>
          <cell r="D45">
            <v>81.8</v>
          </cell>
          <cell r="E45">
            <v>82.7</v>
          </cell>
        </row>
        <row r="46">
          <cell r="A46" t="str">
            <v>9830624L</v>
          </cell>
          <cell r="B46" t="str">
            <v>2GT</v>
          </cell>
          <cell r="C46">
            <v>79.400000000000006</v>
          </cell>
          <cell r="D46">
            <v>81.8</v>
          </cell>
          <cell r="E46">
            <v>82.7</v>
          </cell>
        </row>
        <row r="47">
          <cell r="A47" t="str">
            <v>9830625M</v>
          </cell>
          <cell r="B47" t="str">
            <v>2GT</v>
          </cell>
          <cell r="C47">
            <v>65.5</v>
          </cell>
          <cell r="D47">
            <v>81.8</v>
          </cell>
          <cell r="E47">
            <v>82.7</v>
          </cell>
        </row>
        <row r="48">
          <cell r="A48" t="str">
            <v>9830626N</v>
          </cell>
          <cell r="B48" t="str">
            <v>2GT</v>
          </cell>
          <cell r="C48">
            <v>92.5</v>
          </cell>
          <cell r="D48">
            <v>81.8</v>
          </cell>
          <cell r="E48">
            <v>82.7</v>
          </cell>
        </row>
        <row r="49">
          <cell r="A49" t="str">
            <v>9830632V</v>
          </cell>
          <cell r="B49" t="str">
            <v>2GT</v>
          </cell>
          <cell r="C49">
            <v>50</v>
          </cell>
          <cell r="D49">
            <v>81.8</v>
          </cell>
          <cell r="E49">
            <v>82.7</v>
          </cell>
        </row>
        <row r="50">
          <cell r="A50" t="str">
            <v>9830639C</v>
          </cell>
          <cell r="B50" t="str">
            <v>2GT</v>
          </cell>
          <cell r="C50">
            <v>80</v>
          </cell>
          <cell r="D50">
            <v>81.8</v>
          </cell>
          <cell r="E50">
            <v>82.7</v>
          </cell>
        </row>
        <row r="51">
          <cell r="A51" t="str">
            <v>9830640D</v>
          </cell>
          <cell r="B51" t="str">
            <v>2GT</v>
          </cell>
          <cell r="C51">
            <v>90.8</v>
          </cell>
          <cell r="D51">
            <v>81.8</v>
          </cell>
          <cell r="E51">
            <v>82.7</v>
          </cell>
        </row>
        <row r="52">
          <cell r="A52" t="str">
            <v>9830649N</v>
          </cell>
          <cell r="B52" t="str">
            <v>2GT</v>
          </cell>
          <cell r="C52">
            <v>89.1</v>
          </cell>
          <cell r="D52">
            <v>81.8</v>
          </cell>
          <cell r="E52">
            <v>82.7</v>
          </cell>
        </row>
        <row r="53">
          <cell r="A53" t="str">
            <v>9830656W</v>
          </cell>
          <cell r="B53" t="str">
            <v>2GT</v>
          </cell>
          <cell r="C53">
            <v>80.2</v>
          </cell>
          <cell r="D53">
            <v>81.8</v>
          </cell>
          <cell r="E53">
            <v>82.7</v>
          </cell>
        </row>
        <row r="54">
          <cell r="A54" t="str">
            <v>9830681Y</v>
          </cell>
          <cell r="B54" t="str">
            <v>2GT</v>
          </cell>
          <cell r="C54">
            <v>83.3</v>
          </cell>
          <cell r="D54">
            <v>81.8</v>
          </cell>
          <cell r="E54">
            <v>82.7</v>
          </cell>
        </row>
        <row r="55">
          <cell r="A55" t="str">
            <v>9830691J</v>
          </cell>
          <cell r="B55" t="str">
            <v>2GT</v>
          </cell>
          <cell r="C55">
            <v>91.8</v>
          </cell>
          <cell r="D55">
            <v>81.8</v>
          </cell>
          <cell r="E55">
            <v>82.7</v>
          </cell>
        </row>
        <row r="56">
          <cell r="A56" t="str">
            <v>9830698S</v>
          </cell>
          <cell r="B56" t="str">
            <v>2GT</v>
          </cell>
          <cell r="C56">
            <v>85.5</v>
          </cell>
          <cell r="D56">
            <v>81.8</v>
          </cell>
          <cell r="E56">
            <v>82.7</v>
          </cell>
        </row>
        <row r="57">
          <cell r="A57" t="str">
            <v>9830004M</v>
          </cell>
          <cell r="B57" t="str">
            <v>2PR</v>
          </cell>
          <cell r="C57">
            <v>85.7</v>
          </cell>
          <cell r="D57">
            <v>86.8</v>
          </cell>
          <cell r="E57">
            <v>88.6</v>
          </cell>
        </row>
        <row r="58">
          <cell r="A58" t="str">
            <v>9830007R</v>
          </cell>
          <cell r="B58" t="str">
            <v>2PR</v>
          </cell>
          <cell r="C58">
            <v>81.2</v>
          </cell>
          <cell r="D58">
            <v>86.8</v>
          </cell>
          <cell r="E58">
            <v>88.6</v>
          </cell>
        </row>
        <row r="59">
          <cell r="A59" t="str">
            <v>9830008S</v>
          </cell>
          <cell r="B59" t="str">
            <v>2PR</v>
          </cell>
          <cell r="C59">
            <v>88.9</v>
          </cell>
          <cell r="D59">
            <v>86.8</v>
          </cell>
          <cell r="E59">
            <v>88.6</v>
          </cell>
        </row>
        <row r="60">
          <cell r="A60" t="str">
            <v>9830009T</v>
          </cell>
          <cell r="B60" t="str">
            <v>2PR</v>
          </cell>
          <cell r="C60">
            <v>80.8</v>
          </cell>
          <cell r="D60">
            <v>86.8</v>
          </cell>
          <cell r="E60">
            <v>88.6</v>
          </cell>
        </row>
        <row r="61">
          <cell r="A61" t="str">
            <v>9830010U</v>
          </cell>
          <cell r="B61" t="str">
            <v>2PR</v>
          </cell>
          <cell r="C61">
            <v>90</v>
          </cell>
          <cell r="D61">
            <v>86.8</v>
          </cell>
          <cell r="E61">
            <v>88.6</v>
          </cell>
        </row>
        <row r="62">
          <cell r="A62" t="str">
            <v>9830259P</v>
          </cell>
          <cell r="B62" t="str">
            <v>2PR</v>
          </cell>
          <cell r="C62">
            <v>95.5</v>
          </cell>
          <cell r="D62">
            <v>94.2</v>
          </cell>
          <cell r="E62">
            <v>88.6</v>
          </cell>
        </row>
        <row r="63">
          <cell r="A63" t="str">
            <v>9830260R</v>
          </cell>
          <cell r="B63" t="str">
            <v>2PR</v>
          </cell>
          <cell r="C63">
            <v>92.3</v>
          </cell>
          <cell r="D63">
            <v>94.2</v>
          </cell>
          <cell r="E63">
            <v>88.6</v>
          </cell>
        </row>
        <row r="64">
          <cell r="A64" t="str">
            <v>9830263U</v>
          </cell>
          <cell r="B64" t="str">
            <v>2PR</v>
          </cell>
          <cell r="C64">
            <v>90.3</v>
          </cell>
          <cell r="D64">
            <v>94.2</v>
          </cell>
          <cell r="E64">
            <v>88.6</v>
          </cell>
        </row>
        <row r="65">
          <cell r="A65" t="str">
            <v>9830264V</v>
          </cell>
          <cell r="B65" t="str">
            <v>2PR</v>
          </cell>
          <cell r="C65">
            <v>97.2</v>
          </cell>
          <cell r="D65">
            <v>94.2</v>
          </cell>
          <cell r="E65">
            <v>88.6</v>
          </cell>
        </row>
        <row r="66">
          <cell r="A66" t="str">
            <v>9830265W</v>
          </cell>
          <cell r="B66" t="str">
            <v>2PR</v>
          </cell>
          <cell r="C66">
            <v>92.9</v>
          </cell>
          <cell r="D66">
            <v>94.2</v>
          </cell>
          <cell r="E66">
            <v>88.6</v>
          </cell>
        </row>
        <row r="67">
          <cell r="A67" t="str">
            <v>9830266X</v>
          </cell>
          <cell r="B67" t="str">
            <v>2PR</v>
          </cell>
          <cell r="C67">
            <v>77.8</v>
          </cell>
          <cell r="D67">
            <v>94.2</v>
          </cell>
          <cell r="E67">
            <v>88.6</v>
          </cell>
        </row>
        <row r="68">
          <cell r="A68" t="str">
            <v>9830277J</v>
          </cell>
          <cell r="B68" t="str">
            <v>2PR</v>
          </cell>
          <cell r="C68">
            <v>86.7</v>
          </cell>
          <cell r="D68">
            <v>86.8</v>
          </cell>
          <cell r="E68">
            <v>88.6</v>
          </cell>
        </row>
        <row r="69">
          <cell r="A69" t="str">
            <v>9830278K</v>
          </cell>
          <cell r="B69" t="str">
            <v>2PR</v>
          </cell>
          <cell r="C69">
            <v>95.7</v>
          </cell>
          <cell r="D69">
            <v>86.8</v>
          </cell>
          <cell r="E69">
            <v>88.6</v>
          </cell>
        </row>
        <row r="70">
          <cell r="A70" t="str">
            <v>9830295D</v>
          </cell>
          <cell r="B70" t="str">
            <v>2PR</v>
          </cell>
          <cell r="C70">
            <v>100</v>
          </cell>
          <cell r="D70">
            <v>94.2</v>
          </cell>
          <cell r="E70">
            <v>88.6</v>
          </cell>
        </row>
        <row r="71">
          <cell r="A71" t="str">
            <v>9830297F</v>
          </cell>
          <cell r="B71" t="str">
            <v>2PR</v>
          </cell>
          <cell r="C71">
            <v>80</v>
          </cell>
          <cell r="D71">
            <v>94.2</v>
          </cell>
          <cell r="E71">
            <v>88.6</v>
          </cell>
        </row>
        <row r="72">
          <cell r="A72" t="str">
            <v>9830298G</v>
          </cell>
          <cell r="B72" t="str">
            <v>2PR</v>
          </cell>
          <cell r="C72">
            <v>100</v>
          </cell>
          <cell r="D72">
            <v>94.2</v>
          </cell>
          <cell r="E72">
            <v>88.6</v>
          </cell>
        </row>
        <row r="73">
          <cell r="A73" t="str">
            <v>9830304N</v>
          </cell>
          <cell r="B73" t="str">
            <v>2PR</v>
          </cell>
          <cell r="C73">
            <v>70.400000000000006</v>
          </cell>
          <cell r="D73">
            <v>86.8</v>
          </cell>
          <cell r="E73">
            <v>88.6</v>
          </cell>
        </row>
        <row r="74">
          <cell r="A74" t="str">
            <v>9830313Y</v>
          </cell>
          <cell r="B74" t="str">
            <v>2PR</v>
          </cell>
          <cell r="C74">
            <v>100</v>
          </cell>
          <cell r="D74">
            <v>94.2</v>
          </cell>
          <cell r="E74">
            <v>88.6</v>
          </cell>
        </row>
        <row r="75">
          <cell r="A75" t="str">
            <v>9830354T</v>
          </cell>
          <cell r="B75" t="str">
            <v>2PR</v>
          </cell>
          <cell r="C75">
            <v>100</v>
          </cell>
          <cell r="D75">
            <v>94.2</v>
          </cell>
          <cell r="E75">
            <v>88.6</v>
          </cell>
        </row>
        <row r="76">
          <cell r="A76" t="str">
            <v>9830355U</v>
          </cell>
          <cell r="B76" t="str">
            <v>2PR</v>
          </cell>
          <cell r="C76">
            <v>100</v>
          </cell>
          <cell r="D76">
            <v>86.8</v>
          </cell>
          <cell r="E76">
            <v>88.6</v>
          </cell>
        </row>
        <row r="77">
          <cell r="A77" t="str">
            <v>9830356V</v>
          </cell>
          <cell r="B77" t="str">
            <v>2PR</v>
          </cell>
          <cell r="C77">
            <v>79.3</v>
          </cell>
          <cell r="D77">
            <v>86.8</v>
          </cell>
          <cell r="E77">
            <v>88.6</v>
          </cell>
        </row>
        <row r="78">
          <cell r="A78" t="str">
            <v>9830357W</v>
          </cell>
          <cell r="B78" t="str">
            <v>2PR</v>
          </cell>
          <cell r="C78">
            <v>77.8</v>
          </cell>
          <cell r="D78">
            <v>86.8</v>
          </cell>
          <cell r="E78">
            <v>88.6</v>
          </cell>
        </row>
        <row r="79">
          <cell r="A79" t="str">
            <v>9830381X</v>
          </cell>
          <cell r="B79" t="str">
            <v>2PR</v>
          </cell>
          <cell r="C79">
            <v>100</v>
          </cell>
          <cell r="D79">
            <v>94.2</v>
          </cell>
          <cell r="E79">
            <v>88.6</v>
          </cell>
        </row>
        <row r="80">
          <cell r="A80" t="str">
            <v>9830382Y</v>
          </cell>
          <cell r="B80" t="str">
            <v>2PR</v>
          </cell>
          <cell r="C80">
            <v>66.7</v>
          </cell>
          <cell r="D80">
            <v>94.2</v>
          </cell>
          <cell r="E80">
            <v>88.6</v>
          </cell>
        </row>
        <row r="81">
          <cell r="A81" t="str">
            <v>9830384A</v>
          </cell>
          <cell r="B81" t="str">
            <v>2PR</v>
          </cell>
          <cell r="C81">
            <v>83.7</v>
          </cell>
          <cell r="D81">
            <v>86.8</v>
          </cell>
          <cell r="E81">
            <v>88.6</v>
          </cell>
        </row>
        <row r="82">
          <cell r="A82" t="str">
            <v>9830392J</v>
          </cell>
          <cell r="B82" t="str">
            <v>2PR</v>
          </cell>
          <cell r="C82">
            <v>100</v>
          </cell>
          <cell r="D82">
            <v>94.2</v>
          </cell>
          <cell r="E82">
            <v>88.6</v>
          </cell>
        </row>
        <row r="83">
          <cell r="A83" t="str">
            <v>9830400T</v>
          </cell>
          <cell r="B83" t="str">
            <v>2PR</v>
          </cell>
          <cell r="C83">
            <v>77.8</v>
          </cell>
          <cell r="D83">
            <v>94.2</v>
          </cell>
          <cell r="E83">
            <v>88.6</v>
          </cell>
        </row>
        <row r="84">
          <cell r="A84" t="str">
            <v>9830414H</v>
          </cell>
          <cell r="B84" t="str">
            <v>2PR</v>
          </cell>
          <cell r="C84">
            <v>88.9</v>
          </cell>
          <cell r="D84">
            <v>86.8</v>
          </cell>
          <cell r="E84">
            <v>88.6</v>
          </cell>
        </row>
        <row r="85">
          <cell r="A85" t="str">
            <v>9830418M</v>
          </cell>
          <cell r="B85" t="str">
            <v>2PR</v>
          </cell>
          <cell r="C85">
            <v>91.7</v>
          </cell>
          <cell r="D85">
            <v>86.8</v>
          </cell>
          <cell r="E85">
            <v>88.6</v>
          </cell>
        </row>
        <row r="86">
          <cell r="A86" t="str">
            <v>9830419N</v>
          </cell>
          <cell r="B86" t="str">
            <v>2PR</v>
          </cell>
          <cell r="C86">
            <v>92</v>
          </cell>
          <cell r="D86">
            <v>86.8</v>
          </cell>
          <cell r="E86">
            <v>88.6</v>
          </cell>
        </row>
        <row r="87">
          <cell r="A87" t="str">
            <v>9830420P</v>
          </cell>
          <cell r="B87" t="str">
            <v>2PR</v>
          </cell>
          <cell r="C87">
            <v>100</v>
          </cell>
          <cell r="D87">
            <v>94.2</v>
          </cell>
          <cell r="E87">
            <v>88.6</v>
          </cell>
        </row>
        <row r="88">
          <cell r="A88" t="str">
            <v>9830431B</v>
          </cell>
          <cell r="B88" t="str">
            <v>2PR</v>
          </cell>
          <cell r="C88">
            <v>77.8</v>
          </cell>
          <cell r="D88">
            <v>94.2</v>
          </cell>
          <cell r="E88">
            <v>88.6</v>
          </cell>
        </row>
        <row r="89">
          <cell r="A89" t="str">
            <v>9830432C</v>
          </cell>
          <cell r="B89" t="str">
            <v>2PR</v>
          </cell>
          <cell r="C89">
            <v>100</v>
          </cell>
          <cell r="D89">
            <v>94.2</v>
          </cell>
          <cell r="E89">
            <v>88.6</v>
          </cell>
        </row>
        <row r="90">
          <cell r="A90" t="str">
            <v>9830447U</v>
          </cell>
          <cell r="B90" t="str">
            <v>2PR</v>
          </cell>
          <cell r="C90">
            <v>100</v>
          </cell>
          <cell r="D90">
            <v>94.2</v>
          </cell>
          <cell r="E90">
            <v>88.6</v>
          </cell>
        </row>
        <row r="91">
          <cell r="A91" t="str">
            <v>9830472W</v>
          </cell>
          <cell r="B91" t="str">
            <v>2PR</v>
          </cell>
          <cell r="C91">
            <v>100</v>
          </cell>
          <cell r="D91">
            <v>94.2</v>
          </cell>
          <cell r="E91">
            <v>88.6</v>
          </cell>
        </row>
        <row r="92">
          <cell r="A92" t="str">
            <v>9830474Y</v>
          </cell>
          <cell r="B92" t="str">
            <v>2PR</v>
          </cell>
          <cell r="C92">
            <v>80</v>
          </cell>
          <cell r="D92">
            <v>86.8</v>
          </cell>
          <cell r="E92">
            <v>88.6</v>
          </cell>
        </row>
        <row r="93">
          <cell r="A93" t="str">
            <v>9830477B</v>
          </cell>
          <cell r="B93" t="str">
            <v>2PR</v>
          </cell>
          <cell r="C93">
            <v>50</v>
          </cell>
          <cell r="D93">
            <v>86.8</v>
          </cell>
          <cell r="E93">
            <v>88.6</v>
          </cell>
        </row>
        <row r="94">
          <cell r="A94" t="str">
            <v>9830482G</v>
          </cell>
          <cell r="B94" t="str">
            <v>2PR</v>
          </cell>
          <cell r="C94">
            <v>85</v>
          </cell>
          <cell r="D94">
            <v>86.8</v>
          </cell>
          <cell r="E94">
            <v>88.6</v>
          </cell>
        </row>
        <row r="95">
          <cell r="A95" t="str">
            <v>9830493U</v>
          </cell>
          <cell r="B95" t="str">
            <v>2PR</v>
          </cell>
          <cell r="C95">
            <v>88.9</v>
          </cell>
          <cell r="D95">
            <v>86.8</v>
          </cell>
          <cell r="E95">
            <v>88.6</v>
          </cell>
        </row>
        <row r="96">
          <cell r="A96" t="str">
            <v>9830518W</v>
          </cell>
          <cell r="B96" t="str">
            <v>2PR</v>
          </cell>
          <cell r="C96">
            <v>100</v>
          </cell>
          <cell r="D96">
            <v>94.2</v>
          </cell>
          <cell r="E96">
            <v>88.6</v>
          </cell>
        </row>
        <row r="97">
          <cell r="A97" t="str">
            <v>9830522A</v>
          </cell>
          <cell r="B97" t="str">
            <v>2PR</v>
          </cell>
          <cell r="C97">
            <v>93.3</v>
          </cell>
          <cell r="D97">
            <v>86.8</v>
          </cell>
          <cell r="E97">
            <v>88.6</v>
          </cell>
        </row>
        <row r="98">
          <cell r="A98" t="str">
            <v>9830524C</v>
          </cell>
          <cell r="B98" t="str">
            <v>2PR</v>
          </cell>
          <cell r="C98">
            <v>87.5</v>
          </cell>
          <cell r="D98">
            <v>86.8</v>
          </cell>
          <cell r="E98">
            <v>88.6</v>
          </cell>
        </row>
        <row r="99">
          <cell r="A99" t="str">
            <v>9830538T</v>
          </cell>
          <cell r="B99" t="str">
            <v>2PR</v>
          </cell>
          <cell r="C99">
            <v>86.7</v>
          </cell>
          <cell r="D99">
            <v>86.8</v>
          </cell>
          <cell r="E99">
            <v>88.6</v>
          </cell>
        </row>
        <row r="100">
          <cell r="A100" t="str">
            <v>9830616C</v>
          </cell>
          <cell r="B100" t="str">
            <v>2PR</v>
          </cell>
          <cell r="C100">
            <v>87.5</v>
          </cell>
          <cell r="D100">
            <v>86.8</v>
          </cell>
          <cell r="E100">
            <v>88.6</v>
          </cell>
        </row>
        <row r="101">
          <cell r="A101" t="str">
            <v>9830624L</v>
          </cell>
          <cell r="B101" t="str">
            <v>2PR</v>
          </cell>
          <cell r="C101">
            <v>84.4</v>
          </cell>
          <cell r="D101">
            <v>86.8</v>
          </cell>
          <cell r="E101">
            <v>88.6</v>
          </cell>
        </row>
        <row r="102">
          <cell r="A102" t="str">
            <v>9830625M</v>
          </cell>
          <cell r="B102" t="str">
            <v>2PR</v>
          </cell>
          <cell r="C102">
            <v>80.5</v>
          </cell>
          <cell r="D102">
            <v>86.8</v>
          </cell>
          <cell r="E102">
            <v>88.6</v>
          </cell>
        </row>
        <row r="103">
          <cell r="A103" t="str">
            <v>9830626N</v>
          </cell>
          <cell r="B103" t="str">
            <v>2PR</v>
          </cell>
          <cell r="C103">
            <v>94.4</v>
          </cell>
          <cell r="D103">
            <v>86.8</v>
          </cell>
          <cell r="E103">
            <v>88.6</v>
          </cell>
        </row>
        <row r="104">
          <cell r="A104" t="str">
            <v>9830632V</v>
          </cell>
          <cell r="B104" t="str">
            <v>2PR</v>
          </cell>
          <cell r="C104">
            <v>100</v>
          </cell>
          <cell r="D104">
            <v>86.8</v>
          </cell>
          <cell r="E104">
            <v>88.6</v>
          </cell>
        </row>
        <row r="105">
          <cell r="A105" t="str">
            <v>9830639C</v>
          </cell>
          <cell r="B105" t="str">
            <v>2PR</v>
          </cell>
          <cell r="C105">
            <v>75</v>
          </cell>
          <cell r="D105">
            <v>86.8</v>
          </cell>
          <cell r="E105">
            <v>88.6</v>
          </cell>
        </row>
        <row r="106">
          <cell r="A106" t="str">
            <v>9830640D</v>
          </cell>
          <cell r="B106" t="str">
            <v>2PR</v>
          </cell>
          <cell r="C106">
            <v>96.2</v>
          </cell>
          <cell r="D106">
            <v>86.8</v>
          </cell>
          <cell r="E106">
            <v>88.6</v>
          </cell>
        </row>
        <row r="107">
          <cell r="A107" t="str">
            <v>9830649N</v>
          </cell>
          <cell r="B107" t="str">
            <v>2PR</v>
          </cell>
          <cell r="C107">
            <v>95.8</v>
          </cell>
          <cell r="D107">
            <v>86.8</v>
          </cell>
          <cell r="E107">
            <v>88.6</v>
          </cell>
        </row>
        <row r="108">
          <cell r="A108" t="str">
            <v>9830656W</v>
          </cell>
          <cell r="B108" t="str">
            <v>2PR</v>
          </cell>
          <cell r="C108">
            <v>87.2</v>
          </cell>
          <cell r="D108">
            <v>86.8</v>
          </cell>
          <cell r="E108">
            <v>88.6</v>
          </cell>
        </row>
        <row r="109">
          <cell r="A109" t="str">
            <v>9830681Y</v>
          </cell>
          <cell r="B109" t="str">
            <v>2PR</v>
          </cell>
          <cell r="C109">
            <v>81.8</v>
          </cell>
          <cell r="D109">
            <v>86.8</v>
          </cell>
          <cell r="E109">
            <v>88.6</v>
          </cell>
        </row>
        <row r="110">
          <cell r="A110" t="str">
            <v>9830691J</v>
          </cell>
          <cell r="B110" t="str">
            <v>2PR</v>
          </cell>
          <cell r="C110">
            <v>100</v>
          </cell>
          <cell r="D110">
            <v>86.8</v>
          </cell>
          <cell r="E110">
            <v>88.6</v>
          </cell>
        </row>
        <row r="111">
          <cell r="A111" t="str">
            <v>9830698S</v>
          </cell>
          <cell r="B111" t="str">
            <v>2PR</v>
          </cell>
          <cell r="C111">
            <v>85.4</v>
          </cell>
          <cell r="D111">
            <v>86.8</v>
          </cell>
          <cell r="E111">
            <v>88.6</v>
          </cell>
        </row>
        <row r="112">
          <cell r="A112" t="str">
            <v>9830004M</v>
          </cell>
          <cell r="B112" t="str">
            <v>CAP</v>
          </cell>
          <cell r="C112">
            <v>83.3</v>
          </cell>
          <cell r="D112">
            <v>79.400000000000006</v>
          </cell>
          <cell r="E112">
            <v>79.7</v>
          </cell>
        </row>
        <row r="113">
          <cell r="A113" t="str">
            <v>9830007R</v>
          </cell>
          <cell r="B113" t="str">
            <v>CAP</v>
          </cell>
          <cell r="C113">
            <v>87.5</v>
          </cell>
          <cell r="D113">
            <v>79.400000000000006</v>
          </cell>
          <cell r="E113">
            <v>79.7</v>
          </cell>
        </row>
        <row r="114">
          <cell r="A114" t="str">
            <v>9830008S</v>
          </cell>
          <cell r="B114" t="str">
            <v>CAP</v>
          </cell>
          <cell r="C114">
            <v>75</v>
          </cell>
          <cell r="D114">
            <v>79.400000000000006</v>
          </cell>
          <cell r="E114">
            <v>79.7</v>
          </cell>
        </row>
        <row r="115">
          <cell r="A115" t="str">
            <v>9830009T</v>
          </cell>
          <cell r="B115" t="str">
            <v>CAP</v>
          </cell>
          <cell r="C115">
            <v>72.7</v>
          </cell>
          <cell r="D115">
            <v>79.400000000000006</v>
          </cell>
          <cell r="E115">
            <v>79.7</v>
          </cell>
        </row>
        <row r="116">
          <cell r="A116" t="str">
            <v>9830010U</v>
          </cell>
          <cell r="B116" t="str">
            <v>CAP</v>
          </cell>
          <cell r="C116">
            <v>90</v>
          </cell>
          <cell r="D116">
            <v>79.400000000000006</v>
          </cell>
          <cell r="E116">
            <v>79.7</v>
          </cell>
        </row>
        <row r="117">
          <cell r="A117" t="str">
            <v>9830259P</v>
          </cell>
          <cell r="B117" t="str">
            <v>CAP</v>
          </cell>
          <cell r="C117">
            <v>44.4</v>
          </cell>
          <cell r="D117">
            <v>80.099999999999994</v>
          </cell>
          <cell r="E117">
            <v>79.7</v>
          </cell>
        </row>
        <row r="118">
          <cell r="A118" t="str">
            <v>9830263U</v>
          </cell>
          <cell r="B118" t="str">
            <v>CAP</v>
          </cell>
          <cell r="C118">
            <v>100</v>
          </cell>
          <cell r="D118">
            <v>80.099999999999994</v>
          </cell>
          <cell r="E118">
            <v>79.7</v>
          </cell>
        </row>
        <row r="119">
          <cell r="A119" t="str">
            <v>9830264V</v>
          </cell>
          <cell r="B119" t="str">
            <v>CAP</v>
          </cell>
          <cell r="C119">
            <v>83.3</v>
          </cell>
          <cell r="D119">
            <v>80.099999999999994</v>
          </cell>
          <cell r="E119">
            <v>79.7</v>
          </cell>
        </row>
        <row r="120">
          <cell r="A120" t="str">
            <v>9830265W</v>
          </cell>
          <cell r="B120" t="str">
            <v>CAP</v>
          </cell>
          <cell r="C120">
            <v>100</v>
          </cell>
          <cell r="D120">
            <v>80.099999999999994</v>
          </cell>
          <cell r="E120">
            <v>79.7</v>
          </cell>
        </row>
        <row r="121">
          <cell r="A121" t="str">
            <v>9830266X</v>
          </cell>
          <cell r="B121" t="str">
            <v>CAP</v>
          </cell>
          <cell r="C121">
            <v>33.299999999999997</v>
          </cell>
          <cell r="D121">
            <v>80.099999999999994</v>
          </cell>
          <cell r="E121">
            <v>79.7</v>
          </cell>
        </row>
        <row r="122">
          <cell r="A122" t="str">
            <v>9830278K</v>
          </cell>
          <cell r="B122" t="str">
            <v>CAP</v>
          </cell>
          <cell r="C122">
            <v>100</v>
          </cell>
          <cell r="D122">
            <v>79.400000000000006</v>
          </cell>
          <cell r="E122">
            <v>79.7</v>
          </cell>
        </row>
        <row r="123">
          <cell r="A123" t="str">
            <v>9830295D</v>
          </cell>
          <cell r="B123" t="str">
            <v>CAP</v>
          </cell>
          <cell r="C123">
            <v>87.5</v>
          </cell>
          <cell r="D123">
            <v>80.099999999999994</v>
          </cell>
          <cell r="E123">
            <v>79.7</v>
          </cell>
        </row>
        <row r="124">
          <cell r="A124" t="str">
            <v>9830297F</v>
          </cell>
          <cell r="B124" t="str">
            <v>CAP</v>
          </cell>
          <cell r="C124">
            <v>100</v>
          </cell>
          <cell r="D124">
            <v>80.099999999999994</v>
          </cell>
          <cell r="E124">
            <v>79.7</v>
          </cell>
        </row>
        <row r="125">
          <cell r="A125" t="str">
            <v>9830298G</v>
          </cell>
          <cell r="B125" t="str">
            <v>CAP</v>
          </cell>
          <cell r="C125">
            <v>50</v>
          </cell>
          <cell r="D125">
            <v>80.099999999999994</v>
          </cell>
          <cell r="E125">
            <v>79.7</v>
          </cell>
        </row>
        <row r="126">
          <cell r="A126" t="str">
            <v>9830304N</v>
          </cell>
          <cell r="B126" t="str">
            <v>CAP</v>
          </cell>
          <cell r="C126">
            <v>80</v>
          </cell>
          <cell r="D126">
            <v>79.400000000000006</v>
          </cell>
          <cell r="E126">
            <v>79.7</v>
          </cell>
        </row>
        <row r="127">
          <cell r="A127" t="str">
            <v>9830313Y</v>
          </cell>
          <cell r="B127" t="str">
            <v>CAP</v>
          </cell>
          <cell r="C127">
            <v>80</v>
          </cell>
          <cell r="D127">
            <v>80.099999999999994</v>
          </cell>
          <cell r="E127">
            <v>79.7</v>
          </cell>
        </row>
        <row r="128">
          <cell r="A128" t="str">
            <v>9830354T</v>
          </cell>
          <cell r="B128" t="str">
            <v>CAP</v>
          </cell>
          <cell r="C128">
            <v>85.7</v>
          </cell>
          <cell r="D128">
            <v>80.099999999999994</v>
          </cell>
          <cell r="E128">
            <v>79.7</v>
          </cell>
        </row>
        <row r="129">
          <cell r="A129" t="str">
            <v>9830356V</v>
          </cell>
          <cell r="B129" t="str">
            <v>CAP</v>
          </cell>
          <cell r="C129">
            <v>33.299999999999997</v>
          </cell>
          <cell r="D129">
            <v>79.400000000000006</v>
          </cell>
          <cell r="E129">
            <v>79.7</v>
          </cell>
        </row>
        <row r="130">
          <cell r="A130" t="str">
            <v>9830357W</v>
          </cell>
          <cell r="B130" t="str">
            <v>CAP</v>
          </cell>
          <cell r="C130">
            <v>100</v>
          </cell>
          <cell r="D130">
            <v>79.400000000000006</v>
          </cell>
          <cell r="E130">
            <v>79.7</v>
          </cell>
        </row>
        <row r="131">
          <cell r="A131" t="str">
            <v>9830381X</v>
          </cell>
          <cell r="B131" t="str">
            <v>CAP</v>
          </cell>
          <cell r="C131">
            <v>73.3</v>
          </cell>
          <cell r="D131">
            <v>80.099999999999994</v>
          </cell>
          <cell r="E131">
            <v>79.7</v>
          </cell>
        </row>
        <row r="132">
          <cell r="A132" t="str">
            <v>9830382Y</v>
          </cell>
          <cell r="B132" t="str">
            <v>CAP</v>
          </cell>
          <cell r="C132">
            <v>88.9</v>
          </cell>
          <cell r="D132">
            <v>80.099999999999994</v>
          </cell>
          <cell r="E132">
            <v>79.7</v>
          </cell>
        </row>
        <row r="133">
          <cell r="A133" t="str">
            <v>9830384A</v>
          </cell>
          <cell r="B133" t="str">
            <v>CAP</v>
          </cell>
          <cell r="C133">
            <v>72.7</v>
          </cell>
          <cell r="D133">
            <v>79.400000000000006</v>
          </cell>
          <cell r="E133">
            <v>79.7</v>
          </cell>
        </row>
        <row r="134">
          <cell r="A134" t="str">
            <v>9830392J</v>
          </cell>
          <cell r="B134" t="str">
            <v>CAP</v>
          </cell>
          <cell r="C134">
            <v>100</v>
          </cell>
          <cell r="D134">
            <v>80.099999999999994</v>
          </cell>
          <cell r="E134">
            <v>79.7</v>
          </cell>
        </row>
        <row r="135">
          <cell r="A135" t="str">
            <v>9830400T</v>
          </cell>
          <cell r="B135" t="str">
            <v>CAP</v>
          </cell>
          <cell r="C135">
            <v>75</v>
          </cell>
          <cell r="D135">
            <v>80.099999999999994</v>
          </cell>
          <cell r="E135">
            <v>79.7</v>
          </cell>
        </row>
        <row r="136">
          <cell r="A136" t="str">
            <v>9830414H</v>
          </cell>
          <cell r="B136" t="str">
            <v>CAP</v>
          </cell>
          <cell r="C136">
            <v>100</v>
          </cell>
          <cell r="D136">
            <v>79.400000000000006</v>
          </cell>
          <cell r="E136">
            <v>79.7</v>
          </cell>
        </row>
        <row r="137">
          <cell r="A137" t="str">
            <v>9830418M</v>
          </cell>
          <cell r="B137" t="str">
            <v>CAP</v>
          </cell>
          <cell r="C137">
            <v>60</v>
          </cell>
          <cell r="D137">
            <v>79.400000000000006</v>
          </cell>
          <cell r="E137">
            <v>79.7</v>
          </cell>
        </row>
        <row r="138">
          <cell r="A138" t="str">
            <v>9830419N</v>
          </cell>
          <cell r="B138" t="str">
            <v>CAP</v>
          </cell>
          <cell r="C138">
            <v>85.7</v>
          </cell>
          <cell r="D138">
            <v>79.400000000000006</v>
          </cell>
          <cell r="E138">
            <v>79.7</v>
          </cell>
        </row>
        <row r="139">
          <cell r="A139" t="str">
            <v>9830420P</v>
          </cell>
          <cell r="B139" t="str">
            <v>CAP</v>
          </cell>
          <cell r="C139">
            <v>66.7</v>
          </cell>
          <cell r="D139">
            <v>80.099999999999994</v>
          </cell>
          <cell r="E139">
            <v>79.7</v>
          </cell>
        </row>
        <row r="140">
          <cell r="A140" t="str">
            <v>9830431B</v>
          </cell>
          <cell r="B140" t="str">
            <v>CAP</v>
          </cell>
          <cell r="C140">
            <v>100</v>
          </cell>
          <cell r="D140">
            <v>80.099999999999994</v>
          </cell>
          <cell r="E140">
            <v>79.7</v>
          </cell>
        </row>
        <row r="141">
          <cell r="A141" t="str">
            <v>9830432C</v>
          </cell>
          <cell r="B141" t="str">
            <v>CAP</v>
          </cell>
          <cell r="C141">
            <v>100</v>
          </cell>
          <cell r="D141">
            <v>80.099999999999994</v>
          </cell>
          <cell r="E141">
            <v>79.7</v>
          </cell>
        </row>
        <row r="142">
          <cell r="A142" t="str">
            <v>9830447U</v>
          </cell>
          <cell r="B142" t="str">
            <v>CAP</v>
          </cell>
          <cell r="C142">
            <v>100</v>
          </cell>
          <cell r="D142">
            <v>80.099999999999994</v>
          </cell>
          <cell r="E142">
            <v>79.7</v>
          </cell>
        </row>
        <row r="143">
          <cell r="A143" t="str">
            <v>9830472W</v>
          </cell>
          <cell r="B143" t="str">
            <v>CAP</v>
          </cell>
          <cell r="C143">
            <v>100</v>
          </cell>
          <cell r="D143">
            <v>80.099999999999994</v>
          </cell>
          <cell r="E143">
            <v>79.7</v>
          </cell>
        </row>
        <row r="144">
          <cell r="A144" t="str">
            <v>9830474Y</v>
          </cell>
          <cell r="B144" t="str">
            <v>CAP</v>
          </cell>
          <cell r="C144">
            <v>63.6</v>
          </cell>
          <cell r="D144">
            <v>79.400000000000006</v>
          </cell>
          <cell r="E144">
            <v>79.7</v>
          </cell>
        </row>
        <row r="145">
          <cell r="A145" t="str">
            <v>9830477B</v>
          </cell>
          <cell r="B145" t="str">
            <v>CAP</v>
          </cell>
          <cell r="C145">
            <v>87.5</v>
          </cell>
          <cell r="D145">
            <v>79.400000000000006</v>
          </cell>
          <cell r="E145">
            <v>79.7</v>
          </cell>
        </row>
        <row r="146">
          <cell r="A146" t="str">
            <v>9830482G</v>
          </cell>
          <cell r="B146" t="str">
            <v>CAP</v>
          </cell>
          <cell r="C146">
            <v>100</v>
          </cell>
          <cell r="D146">
            <v>79.400000000000006</v>
          </cell>
          <cell r="E146">
            <v>79.7</v>
          </cell>
        </row>
        <row r="147">
          <cell r="A147" t="str">
            <v>9830493U</v>
          </cell>
          <cell r="B147" t="str">
            <v>CAP</v>
          </cell>
          <cell r="C147">
            <v>75</v>
          </cell>
          <cell r="D147">
            <v>79.400000000000006</v>
          </cell>
          <cell r="E147">
            <v>79.7</v>
          </cell>
        </row>
        <row r="148">
          <cell r="A148" t="str">
            <v>9830518W</v>
          </cell>
          <cell r="B148" t="str">
            <v>CAP</v>
          </cell>
          <cell r="C148">
            <v>100</v>
          </cell>
          <cell r="D148">
            <v>80.099999999999994</v>
          </cell>
          <cell r="E148">
            <v>79.7</v>
          </cell>
        </row>
        <row r="149">
          <cell r="A149" t="str">
            <v>9830522A</v>
          </cell>
          <cell r="B149" t="str">
            <v>CAP</v>
          </cell>
          <cell r="C149">
            <v>100</v>
          </cell>
          <cell r="D149">
            <v>79.400000000000006</v>
          </cell>
          <cell r="E149">
            <v>79.7</v>
          </cell>
        </row>
        <row r="150">
          <cell r="A150" t="str">
            <v>9830524C</v>
          </cell>
          <cell r="B150" t="str">
            <v>CAP</v>
          </cell>
          <cell r="C150">
            <v>75</v>
          </cell>
          <cell r="D150">
            <v>79.400000000000006</v>
          </cell>
          <cell r="E150">
            <v>79.7</v>
          </cell>
        </row>
        <row r="151">
          <cell r="A151" t="str">
            <v>9830538T</v>
          </cell>
          <cell r="B151" t="str">
            <v>CAP</v>
          </cell>
          <cell r="C151">
            <v>100</v>
          </cell>
          <cell r="D151">
            <v>79.400000000000006</v>
          </cell>
          <cell r="E151">
            <v>79.7</v>
          </cell>
        </row>
        <row r="152">
          <cell r="A152" t="str">
            <v>9830616C</v>
          </cell>
          <cell r="B152" t="str">
            <v>CAP</v>
          </cell>
          <cell r="C152">
            <v>100</v>
          </cell>
          <cell r="D152">
            <v>79.400000000000006</v>
          </cell>
          <cell r="E152">
            <v>79.7</v>
          </cell>
        </row>
        <row r="153">
          <cell r="A153" t="str">
            <v>9830624L</v>
          </cell>
          <cell r="B153" t="str">
            <v>CAP</v>
          </cell>
          <cell r="C153">
            <v>77.8</v>
          </cell>
          <cell r="D153">
            <v>79.400000000000006</v>
          </cell>
          <cell r="E153">
            <v>79.7</v>
          </cell>
        </row>
        <row r="154">
          <cell r="A154" t="str">
            <v>9830625M</v>
          </cell>
          <cell r="B154" t="str">
            <v>CAP</v>
          </cell>
          <cell r="C154">
            <v>62.5</v>
          </cell>
          <cell r="D154">
            <v>79.400000000000006</v>
          </cell>
          <cell r="E154">
            <v>79.7</v>
          </cell>
        </row>
        <row r="155">
          <cell r="A155" t="str">
            <v>9830626N</v>
          </cell>
          <cell r="B155" t="str">
            <v>CAP</v>
          </cell>
          <cell r="C155">
            <v>55.6</v>
          </cell>
          <cell r="D155">
            <v>79.400000000000006</v>
          </cell>
          <cell r="E155">
            <v>79.7</v>
          </cell>
        </row>
        <row r="156">
          <cell r="A156" t="str">
            <v>9830632V</v>
          </cell>
          <cell r="B156" t="str">
            <v>CAP</v>
          </cell>
          <cell r="C156">
            <v>75</v>
          </cell>
          <cell r="D156">
            <v>79.400000000000006</v>
          </cell>
          <cell r="E156">
            <v>79.7</v>
          </cell>
        </row>
        <row r="157">
          <cell r="A157" t="str">
            <v>9830639C</v>
          </cell>
          <cell r="B157" t="str">
            <v>CAP</v>
          </cell>
          <cell r="C157">
            <v>100</v>
          </cell>
          <cell r="D157">
            <v>79.400000000000006</v>
          </cell>
          <cell r="E157">
            <v>79.7</v>
          </cell>
        </row>
        <row r="158">
          <cell r="A158" t="str">
            <v>9830640D</v>
          </cell>
          <cell r="B158" t="str">
            <v>CAP</v>
          </cell>
          <cell r="C158">
            <v>77.8</v>
          </cell>
          <cell r="D158">
            <v>79.400000000000006</v>
          </cell>
          <cell r="E158">
            <v>79.7</v>
          </cell>
        </row>
        <row r="159">
          <cell r="A159" t="str">
            <v>9830649N</v>
          </cell>
          <cell r="B159" t="str">
            <v>CAP</v>
          </cell>
          <cell r="C159">
            <v>100</v>
          </cell>
          <cell r="D159">
            <v>79.400000000000006</v>
          </cell>
          <cell r="E159">
            <v>79.7</v>
          </cell>
        </row>
        <row r="160">
          <cell r="A160" t="str">
            <v>9830656W</v>
          </cell>
          <cell r="B160" t="str">
            <v>CAP</v>
          </cell>
          <cell r="C160">
            <v>77.8</v>
          </cell>
          <cell r="D160">
            <v>79.400000000000006</v>
          </cell>
          <cell r="E160">
            <v>79.7</v>
          </cell>
        </row>
        <row r="161">
          <cell r="A161" t="str">
            <v>9830681Y</v>
          </cell>
          <cell r="B161" t="str">
            <v>CAP</v>
          </cell>
          <cell r="C161">
            <v>60</v>
          </cell>
          <cell r="D161">
            <v>79.400000000000006</v>
          </cell>
          <cell r="E161">
            <v>79.7</v>
          </cell>
        </row>
        <row r="162">
          <cell r="A162" t="str">
            <v>9830691J</v>
          </cell>
          <cell r="B162" t="str">
            <v>CAP</v>
          </cell>
          <cell r="C162">
            <v>84.6</v>
          </cell>
          <cell r="D162">
            <v>79.400000000000006</v>
          </cell>
          <cell r="E162">
            <v>79.7</v>
          </cell>
        </row>
        <row r="163">
          <cell r="A163" t="str">
            <v>9830698S</v>
          </cell>
          <cell r="B163" t="str">
            <v>CAP</v>
          </cell>
          <cell r="C163">
            <v>77.8</v>
          </cell>
          <cell r="D163">
            <v>79.400000000000006</v>
          </cell>
          <cell r="E163">
            <v>79.7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90.1</v>
          </cell>
          <cell r="C2">
            <v>80.900000000000006</v>
          </cell>
          <cell r="D2">
            <v>81.3</v>
          </cell>
          <cell r="E2" t="str">
            <v>PUBLIC</v>
          </cell>
          <cell r="F2">
            <v>91</v>
          </cell>
          <cell r="G2">
            <v>10</v>
          </cell>
          <cell r="H2">
            <v>2.3529409999999999</v>
          </cell>
        </row>
        <row r="3">
          <cell r="A3" t="str">
            <v>9830007R</v>
          </cell>
          <cell r="B3">
            <v>83.5</v>
          </cell>
          <cell r="C3">
            <v>80.900000000000006</v>
          </cell>
          <cell r="D3">
            <v>81.3</v>
          </cell>
          <cell r="E3" t="str">
            <v>PUBLIC</v>
          </cell>
          <cell r="F3">
            <v>71</v>
          </cell>
          <cell r="G3">
            <v>14</v>
          </cell>
          <cell r="H3">
            <v>0.58823499999999995</v>
          </cell>
        </row>
        <row r="4">
          <cell r="A4" t="str">
            <v>9830008S</v>
          </cell>
          <cell r="B4">
            <v>86.6</v>
          </cell>
          <cell r="C4">
            <v>80.900000000000006</v>
          </cell>
          <cell r="D4">
            <v>81.3</v>
          </cell>
          <cell r="E4" t="str">
            <v>PUBLIC</v>
          </cell>
          <cell r="F4">
            <v>58</v>
          </cell>
          <cell r="G4">
            <v>9</v>
          </cell>
          <cell r="H4">
            <v>1.4171119999999999</v>
          </cell>
        </row>
        <row r="5">
          <cell r="A5" t="str">
            <v>9830009T</v>
          </cell>
          <cell r="B5">
            <v>76.099999999999994</v>
          </cell>
          <cell r="C5">
            <v>80.900000000000006</v>
          </cell>
          <cell r="D5">
            <v>81.3</v>
          </cell>
          <cell r="E5" t="str">
            <v>PUBLIC</v>
          </cell>
          <cell r="F5">
            <v>70</v>
          </cell>
          <cell r="G5">
            <v>22</v>
          </cell>
          <cell r="H5">
            <v>-0.67708299999999999</v>
          </cell>
        </row>
        <row r="6">
          <cell r="A6" t="str">
            <v>9830010U</v>
          </cell>
          <cell r="B6">
            <v>81.099999999999994</v>
          </cell>
          <cell r="C6">
            <v>80.900000000000006</v>
          </cell>
          <cell r="D6">
            <v>81.3</v>
          </cell>
          <cell r="E6" t="str">
            <v>PUBLIC</v>
          </cell>
          <cell r="F6">
            <v>43</v>
          </cell>
          <cell r="G6">
            <v>10</v>
          </cell>
          <cell r="H6">
            <v>-2.6041999999999999E-2</v>
          </cell>
        </row>
        <row r="7">
          <cell r="A7" t="str">
            <v>9830259P</v>
          </cell>
          <cell r="B7">
            <v>75.8</v>
          </cell>
          <cell r="C7">
            <v>82.7</v>
          </cell>
          <cell r="D7">
            <v>81.3</v>
          </cell>
          <cell r="E7" t="str">
            <v>PRIVE</v>
          </cell>
          <cell r="F7">
            <v>69</v>
          </cell>
          <cell r="G7">
            <v>22</v>
          </cell>
          <cell r="H7">
            <v>-0.71614599999999995</v>
          </cell>
        </row>
        <row r="8">
          <cell r="A8" t="str">
            <v>9830260R</v>
          </cell>
          <cell r="B8">
            <v>95.1</v>
          </cell>
          <cell r="C8">
            <v>82.7</v>
          </cell>
          <cell r="D8">
            <v>81.3</v>
          </cell>
          <cell r="E8" t="str">
            <v>PRIVE</v>
          </cell>
          <cell r="F8">
            <v>135</v>
          </cell>
          <cell r="G8">
            <v>7</v>
          </cell>
          <cell r="H8">
            <v>3.6898399999999998</v>
          </cell>
        </row>
        <row r="9">
          <cell r="A9" t="str">
            <v>9830263U</v>
          </cell>
          <cell r="B9">
            <v>80</v>
          </cell>
          <cell r="C9">
            <v>82.7</v>
          </cell>
          <cell r="D9">
            <v>81.3</v>
          </cell>
          <cell r="E9" t="str">
            <v>PRIVE</v>
          </cell>
          <cell r="F9">
            <v>48</v>
          </cell>
          <cell r="G9">
            <v>12</v>
          </cell>
          <cell r="H9">
            <v>-0.169271</v>
          </cell>
        </row>
        <row r="10">
          <cell r="A10" t="str">
            <v>9830264V</v>
          </cell>
          <cell r="B10">
            <v>90.5</v>
          </cell>
          <cell r="C10">
            <v>82.7</v>
          </cell>
          <cell r="D10">
            <v>81.3</v>
          </cell>
          <cell r="E10" t="str">
            <v>PRIVE</v>
          </cell>
          <cell r="F10">
            <v>76</v>
          </cell>
          <cell r="G10">
            <v>8</v>
          </cell>
          <cell r="H10">
            <v>2.4598930000000001</v>
          </cell>
        </row>
        <row r="11">
          <cell r="A11" t="str">
            <v>9830265W</v>
          </cell>
          <cell r="B11">
            <v>96</v>
          </cell>
          <cell r="C11">
            <v>82.7</v>
          </cell>
          <cell r="D11">
            <v>81.3</v>
          </cell>
          <cell r="E11" t="str">
            <v>PRIVE</v>
          </cell>
          <cell r="F11">
            <v>24</v>
          </cell>
          <cell r="G11">
            <v>1</v>
          </cell>
          <cell r="H11">
            <v>3.9304809999999999</v>
          </cell>
        </row>
        <row r="12">
          <cell r="A12" t="str">
            <v>9830266X</v>
          </cell>
          <cell r="B12">
            <v>47.6</v>
          </cell>
          <cell r="C12">
            <v>82.7</v>
          </cell>
          <cell r="D12">
            <v>81.3</v>
          </cell>
          <cell r="E12" t="str">
            <v>PRIVE</v>
          </cell>
          <cell r="F12">
            <v>10</v>
          </cell>
          <cell r="G12">
            <v>11</v>
          </cell>
          <cell r="H12">
            <v>-4.3880210000000002</v>
          </cell>
        </row>
        <row r="13">
          <cell r="A13" t="str">
            <v>9830277J</v>
          </cell>
          <cell r="B13">
            <v>96.2</v>
          </cell>
          <cell r="C13">
            <v>80.900000000000006</v>
          </cell>
          <cell r="D13">
            <v>81.3</v>
          </cell>
          <cell r="E13" t="str">
            <v>PUBLIC</v>
          </cell>
          <cell r="F13">
            <v>179</v>
          </cell>
          <cell r="G13">
            <v>7</v>
          </cell>
          <cell r="H13">
            <v>3.9839570000000002</v>
          </cell>
        </row>
        <row r="14">
          <cell r="A14" t="str">
            <v>9830278K</v>
          </cell>
          <cell r="B14">
            <v>58.4</v>
          </cell>
          <cell r="C14">
            <v>80.900000000000006</v>
          </cell>
          <cell r="D14">
            <v>81.3</v>
          </cell>
          <cell r="E14" t="str">
            <v>PUBLIC</v>
          </cell>
          <cell r="F14">
            <v>59</v>
          </cell>
          <cell r="G14">
            <v>42</v>
          </cell>
          <cell r="H14">
            <v>-2.9817710000000002</v>
          </cell>
        </row>
        <row r="15">
          <cell r="A15" t="str">
            <v>9830295D</v>
          </cell>
          <cell r="B15">
            <v>95.3</v>
          </cell>
          <cell r="C15">
            <v>82.7</v>
          </cell>
          <cell r="D15">
            <v>81.3</v>
          </cell>
          <cell r="E15" t="str">
            <v>PRIVE</v>
          </cell>
          <cell r="F15">
            <v>81</v>
          </cell>
          <cell r="G15">
            <v>4</v>
          </cell>
          <cell r="H15">
            <v>3.7433160000000001</v>
          </cell>
        </row>
        <row r="16">
          <cell r="A16" t="str">
            <v>9830297F</v>
          </cell>
          <cell r="B16">
            <v>81.8</v>
          </cell>
          <cell r="C16">
            <v>82.7</v>
          </cell>
          <cell r="D16">
            <v>81.3</v>
          </cell>
          <cell r="E16" t="str">
            <v>PRIVE</v>
          </cell>
          <cell r="F16">
            <v>18</v>
          </cell>
          <cell r="G16">
            <v>4</v>
          </cell>
          <cell r="H16">
            <v>0.13369</v>
          </cell>
        </row>
        <row r="17">
          <cell r="A17" t="str">
            <v>9830298G</v>
          </cell>
          <cell r="B17">
            <v>64.7</v>
          </cell>
          <cell r="C17">
            <v>82.7</v>
          </cell>
          <cell r="D17">
            <v>81.3</v>
          </cell>
          <cell r="E17" t="str">
            <v>PRIVE</v>
          </cell>
          <cell r="F17">
            <v>11</v>
          </cell>
          <cell r="G17">
            <v>6</v>
          </cell>
          <cell r="H17">
            <v>-2.1614580000000001</v>
          </cell>
        </row>
        <row r="18">
          <cell r="A18" t="str">
            <v>9830313Y</v>
          </cell>
          <cell r="B18">
            <v>43.8</v>
          </cell>
          <cell r="C18">
            <v>82.7</v>
          </cell>
          <cell r="D18">
            <v>81.3</v>
          </cell>
          <cell r="E18" t="str">
            <v>PRIVE</v>
          </cell>
          <cell r="F18">
            <v>7</v>
          </cell>
          <cell r="G18">
            <v>9</v>
          </cell>
          <cell r="H18">
            <v>-4.8828120000000004</v>
          </cell>
        </row>
        <row r="19">
          <cell r="A19" t="str">
            <v>9830354T</v>
          </cell>
          <cell r="B19">
            <v>42.9</v>
          </cell>
          <cell r="C19">
            <v>82.7</v>
          </cell>
          <cell r="D19">
            <v>81.3</v>
          </cell>
          <cell r="E19" t="str">
            <v>PRIVE</v>
          </cell>
          <cell r="F19">
            <v>9</v>
          </cell>
          <cell r="G19">
            <v>12</v>
          </cell>
          <cell r="H19">
            <v>-5</v>
          </cell>
        </row>
        <row r="20">
          <cell r="A20" t="str">
            <v>9830355U</v>
          </cell>
          <cell r="B20">
            <v>86.7</v>
          </cell>
          <cell r="C20">
            <v>80.900000000000006</v>
          </cell>
          <cell r="D20">
            <v>81.3</v>
          </cell>
          <cell r="E20" t="str">
            <v>PUBLIC</v>
          </cell>
          <cell r="F20">
            <v>13</v>
          </cell>
          <cell r="G20">
            <v>2</v>
          </cell>
          <cell r="H20">
            <v>1.4438500000000001</v>
          </cell>
        </row>
        <row r="21">
          <cell r="A21" t="str">
            <v>9830356V</v>
          </cell>
          <cell r="B21">
            <v>81.900000000000006</v>
          </cell>
          <cell r="C21">
            <v>80.900000000000006</v>
          </cell>
          <cell r="D21">
            <v>81.3</v>
          </cell>
          <cell r="E21" t="str">
            <v>PUBLIC</v>
          </cell>
          <cell r="F21">
            <v>118</v>
          </cell>
          <cell r="G21">
            <v>26</v>
          </cell>
          <cell r="H21">
            <v>0.16042799999999999</v>
          </cell>
        </row>
        <row r="22">
          <cell r="A22" t="str">
            <v>9830357W</v>
          </cell>
          <cell r="B22">
            <v>90</v>
          </cell>
          <cell r="C22">
            <v>80.900000000000006</v>
          </cell>
          <cell r="D22">
            <v>81.3</v>
          </cell>
          <cell r="E22" t="str">
            <v>PUBLIC</v>
          </cell>
          <cell r="F22">
            <v>54</v>
          </cell>
          <cell r="G22">
            <v>6</v>
          </cell>
          <cell r="H22">
            <v>2.326203</v>
          </cell>
        </row>
        <row r="23">
          <cell r="A23" t="str">
            <v>9830381X</v>
          </cell>
          <cell r="B23">
            <v>89.5</v>
          </cell>
          <cell r="C23">
            <v>82.7</v>
          </cell>
          <cell r="D23">
            <v>81.3</v>
          </cell>
          <cell r="E23" t="str">
            <v>PRIVE</v>
          </cell>
          <cell r="F23">
            <v>34</v>
          </cell>
          <cell r="G23">
            <v>4</v>
          </cell>
          <cell r="H23">
            <v>2.1925129999999999</v>
          </cell>
        </row>
        <row r="24">
          <cell r="A24" t="str">
            <v>9830382Y</v>
          </cell>
          <cell r="B24">
            <v>64.7</v>
          </cell>
          <cell r="C24">
            <v>82.7</v>
          </cell>
          <cell r="D24">
            <v>81.3</v>
          </cell>
          <cell r="E24" t="str">
            <v>PRIVE</v>
          </cell>
          <cell r="F24">
            <v>11</v>
          </cell>
          <cell r="G24">
            <v>6</v>
          </cell>
          <cell r="H24">
            <v>-2.1614580000000001</v>
          </cell>
        </row>
        <row r="25">
          <cell r="A25" t="str">
            <v>9830384A</v>
          </cell>
          <cell r="B25">
            <v>69.400000000000006</v>
          </cell>
          <cell r="C25">
            <v>80.900000000000006</v>
          </cell>
          <cell r="D25">
            <v>81.3</v>
          </cell>
          <cell r="E25" t="str">
            <v>PUBLIC</v>
          </cell>
          <cell r="F25">
            <v>93</v>
          </cell>
          <cell r="G25">
            <v>41</v>
          </cell>
          <cell r="H25">
            <v>-1.5494790000000001</v>
          </cell>
        </row>
        <row r="26">
          <cell r="A26" t="str">
            <v>9830392J</v>
          </cell>
          <cell r="B26">
            <v>71.900000000000006</v>
          </cell>
          <cell r="C26">
            <v>82.7</v>
          </cell>
          <cell r="D26">
            <v>81.3</v>
          </cell>
          <cell r="E26" t="str">
            <v>PRIVE</v>
          </cell>
          <cell r="F26">
            <v>23</v>
          </cell>
          <cell r="G26">
            <v>9</v>
          </cell>
          <cell r="H26">
            <v>-1.2239580000000001</v>
          </cell>
        </row>
        <row r="27">
          <cell r="A27" t="str">
            <v>9830400T</v>
          </cell>
          <cell r="B27">
            <v>94.4</v>
          </cell>
          <cell r="C27">
            <v>82.7</v>
          </cell>
          <cell r="D27">
            <v>81.3</v>
          </cell>
          <cell r="E27" t="str">
            <v>PRIVE</v>
          </cell>
          <cell r="F27">
            <v>17</v>
          </cell>
          <cell r="G27">
            <v>1</v>
          </cell>
          <cell r="H27">
            <v>3.5026739999999998</v>
          </cell>
        </row>
        <row r="28">
          <cell r="A28" t="str">
            <v>9830414H</v>
          </cell>
          <cell r="B28">
            <v>88.2</v>
          </cell>
          <cell r="C28">
            <v>80.900000000000006</v>
          </cell>
          <cell r="D28">
            <v>81.3</v>
          </cell>
          <cell r="E28" t="str">
            <v>PUBLIC</v>
          </cell>
          <cell r="F28">
            <v>30</v>
          </cell>
          <cell r="G28">
            <v>4</v>
          </cell>
          <cell r="H28">
            <v>1.8449199999999999</v>
          </cell>
        </row>
        <row r="29">
          <cell r="A29" t="str">
            <v>9830418M</v>
          </cell>
          <cell r="B29">
            <v>61.3</v>
          </cell>
          <cell r="C29">
            <v>80.900000000000006</v>
          </cell>
          <cell r="D29">
            <v>81.3</v>
          </cell>
          <cell r="E29" t="str">
            <v>PUBLIC</v>
          </cell>
          <cell r="F29">
            <v>19</v>
          </cell>
          <cell r="G29">
            <v>12</v>
          </cell>
          <cell r="H29">
            <v>-2.6041669999999999</v>
          </cell>
        </row>
        <row r="30">
          <cell r="A30" t="str">
            <v>9830419N</v>
          </cell>
          <cell r="B30">
            <v>51.9</v>
          </cell>
          <cell r="C30">
            <v>80.900000000000006</v>
          </cell>
          <cell r="D30">
            <v>81.3</v>
          </cell>
          <cell r="E30" t="str">
            <v>PUBLIC</v>
          </cell>
          <cell r="F30">
            <v>27</v>
          </cell>
          <cell r="G30">
            <v>25</v>
          </cell>
          <cell r="H30">
            <v>-3.828125</v>
          </cell>
        </row>
        <row r="31">
          <cell r="A31" t="str">
            <v>9830420P</v>
          </cell>
          <cell r="B31">
            <v>100</v>
          </cell>
          <cell r="C31">
            <v>82.7</v>
          </cell>
          <cell r="D31">
            <v>81.3</v>
          </cell>
          <cell r="E31" t="str">
            <v>PRIVE</v>
          </cell>
          <cell r="F31">
            <v>31</v>
          </cell>
          <cell r="G31">
            <v>0</v>
          </cell>
          <cell r="H31">
            <v>5</v>
          </cell>
        </row>
        <row r="32">
          <cell r="A32" t="str">
            <v>9830431B</v>
          </cell>
          <cell r="B32">
            <v>70.599999999999994</v>
          </cell>
          <cell r="C32">
            <v>82.7</v>
          </cell>
          <cell r="D32">
            <v>81.3</v>
          </cell>
          <cell r="E32" t="str">
            <v>PRIVE</v>
          </cell>
          <cell r="F32">
            <v>24</v>
          </cell>
          <cell r="G32">
            <v>10</v>
          </cell>
          <cell r="H32">
            <v>-1.3932290000000001</v>
          </cell>
        </row>
        <row r="33">
          <cell r="A33" t="str">
            <v>9830432C</v>
          </cell>
          <cell r="B33">
            <v>62.9</v>
          </cell>
          <cell r="C33">
            <v>82.7</v>
          </cell>
          <cell r="D33">
            <v>81.3</v>
          </cell>
          <cell r="E33" t="str">
            <v>PRIVE</v>
          </cell>
          <cell r="F33">
            <v>22</v>
          </cell>
          <cell r="G33">
            <v>13</v>
          </cell>
          <cell r="H33">
            <v>-2.3958330000000001</v>
          </cell>
        </row>
        <row r="34">
          <cell r="A34" t="str">
            <v>9830447U</v>
          </cell>
          <cell r="B34">
            <v>94.4</v>
          </cell>
          <cell r="C34">
            <v>82.7</v>
          </cell>
          <cell r="D34">
            <v>81.3</v>
          </cell>
          <cell r="E34" t="str">
            <v>PRIVE</v>
          </cell>
          <cell r="F34">
            <v>17</v>
          </cell>
          <cell r="G34">
            <v>1</v>
          </cell>
          <cell r="H34">
            <v>3.5026739999999998</v>
          </cell>
        </row>
        <row r="35">
          <cell r="A35" t="str">
            <v>9830472W</v>
          </cell>
          <cell r="B35">
            <v>88.9</v>
          </cell>
          <cell r="C35">
            <v>82.7</v>
          </cell>
          <cell r="D35">
            <v>81.3</v>
          </cell>
          <cell r="E35" t="str">
            <v>PRIVE</v>
          </cell>
          <cell r="F35">
            <v>8</v>
          </cell>
          <cell r="G35">
            <v>1</v>
          </cell>
          <cell r="H35">
            <v>2.0320860000000001</v>
          </cell>
        </row>
        <row r="36">
          <cell r="A36" t="str">
            <v>9830474Y</v>
          </cell>
          <cell r="B36">
            <v>86.8</v>
          </cell>
          <cell r="C36">
            <v>80.900000000000006</v>
          </cell>
          <cell r="D36">
            <v>81.3</v>
          </cell>
          <cell r="E36" t="str">
            <v>PUBLIC</v>
          </cell>
          <cell r="F36">
            <v>99</v>
          </cell>
          <cell r="G36">
            <v>15</v>
          </cell>
          <cell r="H36">
            <v>1.470588</v>
          </cell>
        </row>
        <row r="37">
          <cell r="A37" t="str">
            <v>9830477B</v>
          </cell>
          <cell r="B37">
            <v>84.2</v>
          </cell>
          <cell r="C37">
            <v>80.900000000000006</v>
          </cell>
          <cell r="D37">
            <v>81.3</v>
          </cell>
          <cell r="E37" t="str">
            <v>PUBLIC</v>
          </cell>
          <cell r="F37">
            <v>16</v>
          </cell>
          <cell r="G37">
            <v>3</v>
          </cell>
          <cell r="H37">
            <v>0.77540100000000001</v>
          </cell>
        </row>
        <row r="38">
          <cell r="A38" t="str">
            <v>9830482G</v>
          </cell>
          <cell r="B38">
            <v>79.3</v>
          </cell>
          <cell r="C38">
            <v>80.900000000000006</v>
          </cell>
          <cell r="D38">
            <v>81.3</v>
          </cell>
          <cell r="E38" t="str">
            <v>PUBLIC</v>
          </cell>
          <cell r="F38">
            <v>23</v>
          </cell>
          <cell r="G38">
            <v>6</v>
          </cell>
          <cell r="H38">
            <v>-0.26041700000000001</v>
          </cell>
        </row>
        <row r="39">
          <cell r="A39" t="str">
            <v>9830493U</v>
          </cell>
          <cell r="B39">
            <v>58.1</v>
          </cell>
          <cell r="C39">
            <v>80.900000000000006</v>
          </cell>
          <cell r="D39">
            <v>81.3</v>
          </cell>
          <cell r="E39" t="str">
            <v>PUBLIC</v>
          </cell>
          <cell r="F39">
            <v>18</v>
          </cell>
          <cell r="G39">
            <v>13</v>
          </cell>
          <cell r="H39">
            <v>-3.0208330000000001</v>
          </cell>
        </row>
        <row r="40">
          <cell r="A40" t="str">
            <v>9830518W</v>
          </cell>
          <cell r="B40">
            <v>81.8</v>
          </cell>
          <cell r="C40">
            <v>82.7</v>
          </cell>
          <cell r="D40">
            <v>81.3</v>
          </cell>
          <cell r="E40" t="str">
            <v>PRIVE</v>
          </cell>
          <cell r="F40">
            <v>18</v>
          </cell>
          <cell r="G40">
            <v>4</v>
          </cell>
          <cell r="H40">
            <v>0.13369</v>
          </cell>
        </row>
        <row r="41">
          <cell r="A41" t="str">
            <v>9830522A</v>
          </cell>
          <cell r="B41">
            <v>78.900000000000006</v>
          </cell>
          <cell r="C41">
            <v>80.900000000000006</v>
          </cell>
          <cell r="D41">
            <v>81.3</v>
          </cell>
          <cell r="E41" t="str">
            <v>PUBLIC</v>
          </cell>
          <cell r="F41">
            <v>30</v>
          </cell>
          <cell r="G41">
            <v>8</v>
          </cell>
          <cell r="H41">
            <v>-0.3125</v>
          </cell>
        </row>
        <row r="42">
          <cell r="A42" t="str">
            <v>9830524C</v>
          </cell>
          <cell r="B42">
            <v>63.2</v>
          </cell>
          <cell r="C42">
            <v>80.900000000000006</v>
          </cell>
          <cell r="D42">
            <v>81.3</v>
          </cell>
          <cell r="E42" t="str">
            <v>PUBLIC</v>
          </cell>
          <cell r="F42">
            <v>48</v>
          </cell>
          <cell r="G42">
            <v>28</v>
          </cell>
          <cell r="H42">
            <v>-2.3567710000000002</v>
          </cell>
        </row>
        <row r="43">
          <cell r="A43" t="str">
            <v>9830538T</v>
          </cell>
          <cell r="B43">
            <v>84.7</v>
          </cell>
          <cell r="C43">
            <v>80.900000000000006</v>
          </cell>
          <cell r="D43">
            <v>81.3</v>
          </cell>
          <cell r="E43" t="str">
            <v>PUBLIC</v>
          </cell>
          <cell r="F43">
            <v>94</v>
          </cell>
          <cell r="G43">
            <v>17</v>
          </cell>
          <cell r="H43">
            <v>0.90909099999999998</v>
          </cell>
        </row>
        <row r="44">
          <cell r="A44" t="str">
            <v>9830616C</v>
          </cell>
          <cell r="B44">
            <v>93.3</v>
          </cell>
          <cell r="C44">
            <v>80.900000000000006</v>
          </cell>
          <cell r="D44">
            <v>81.3</v>
          </cell>
          <cell r="E44" t="str">
            <v>PUBLIC</v>
          </cell>
          <cell r="F44">
            <v>84</v>
          </cell>
          <cell r="G44">
            <v>6</v>
          </cell>
          <cell r="H44">
            <v>3.2085560000000002</v>
          </cell>
        </row>
        <row r="45">
          <cell r="A45" t="str">
            <v>9830624L</v>
          </cell>
          <cell r="B45">
            <v>87.8</v>
          </cell>
          <cell r="C45">
            <v>80.900000000000006</v>
          </cell>
          <cell r="D45">
            <v>81.3</v>
          </cell>
          <cell r="E45" t="str">
            <v>PUBLIC</v>
          </cell>
          <cell r="F45">
            <v>101</v>
          </cell>
          <cell r="G45">
            <v>14</v>
          </cell>
          <cell r="H45">
            <v>1.737968</v>
          </cell>
        </row>
        <row r="46">
          <cell r="A46" t="str">
            <v>9830625M</v>
          </cell>
          <cell r="B46">
            <v>68.599999999999994</v>
          </cell>
          <cell r="C46">
            <v>80.900000000000006</v>
          </cell>
          <cell r="D46">
            <v>81.3</v>
          </cell>
          <cell r="E46" t="str">
            <v>PUBLIC</v>
          </cell>
          <cell r="F46">
            <v>109</v>
          </cell>
          <cell r="G46">
            <v>50</v>
          </cell>
          <cell r="H46">
            <v>-1.6536459999999999</v>
          </cell>
        </row>
        <row r="47">
          <cell r="A47" t="str">
            <v>9830626N</v>
          </cell>
          <cell r="B47">
            <v>74.599999999999994</v>
          </cell>
          <cell r="C47">
            <v>80.900000000000006</v>
          </cell>
          <cell r="D47">
            <v>81.3</v>
          </cell>
          <cell r="E47" t="str">
            <v>PUBLIC</v>
          </cell>
          <cell r="F47">
            <v>47</v>
          </cell>
          <cell r="G47">
            <v>16</v>
          </cell>
          <cell r="H47">
            <v>-0.87239599999999995</v>
          </cell>
        </row>
        <row r="48">
          <cell r="A48" t="str">
            <v>9830632V</v>
          </cell>
          <cell r="B48">
            <v>62.5</v>
          </cell>
          <cell r="C48">
            <v>80.900000000000006</v>
          </cell>
          <cell r="D48">
            <v>81.3</v>
          </cell>
          <cell r="E48" t="str">
            <v>PUBLIC</v>
          </cell>
          <cell r="F48">
            <v>20</v>
          </cell>
          <cell r="G48">
            <v>12</v>
          </cell>
          <cell r="H48">
            <v>-2.4479169999999999</v>
          </cell>
        </row>
        <row r="49">
          <cell r="A49" t="str">
            <v>9830639C</v>
          </cell>
          <cell r="B49">
            <v>95.5</v>
          </cell>
          <cell r="C49">
            <v>80.900000000000006</v>
          </cell>
          <cell r="D49">
            <v>81.3</v>
          </cell>
          <cell r="E49" t="str">
            <v>PUBLIC</v>
          </cell>
          <cell r="F49">
            <v>21</v>
          </cell>
          <cell r="G49">
            <v>1</v>
          </cell>
          <cell r="H49">
            <v>3.7967909999999998</v>
          </cell>
        </row>
        <row r="50">
          <cell r="A50" t="str">
            <v>9830640D</v>
          </cell>
          <cell r="B50">
            <v>83.8</v>
          </cell>
          <cell r="C50">
            <v>80.900000000000006</v>
          </cell>
          <cell r="D50">
            <v>81.3</v>
          </cell>
          <cell r="E50" t="str">
            <v>PUBLIC</v>
          </cell>
          <cell r="F50">
            <v>114</v>
          </cell>
          <cell r="G50">
            <v>22</v>
          </cell>
          <cell r="H50">
            <v>0.66844899999999996</v>
          </cell>
        </row>
        <row r="51">
          <cell r="A51" t="str">
            <v>9830649N</v>
          </cell>
          <cell r="B51">
            <v>85</v>
          </cell>
          <cell r="C51">
            <v>80.900000000000006</v>
          </cell>
          <cell r="D51">
            <v>81.3</v>
          </cell>
          <cell r="E51" t="str">
            <v>PUBLIC</v>
          </cell>
          <cell r="F51">
            <v>91</v>
          </cell>
          <cell r="G51">
            <v>16</v>
          </cell>
          <cell r="H51">
            <v>0.98930499999999999</v>
          </cell>
        </row>
        <row r="52">
          <cell r="A52" t="str">
            <v>9830656W</v>
          </cell>
          <cell r="B52">
            <v>77.900000000000006</v>
          </cell>
          <cell r="C52">
            <v>80.900000000000006</v>
          </cell>
          <cell r="D52">
            <v>81.3</v>
          </cell>
          <cell r="E52" t="str">
            <v>PUBLIC</v>
          </cell>
          <cell r="F52">
            <v>88</v>
          </cell>
          <cell r="G52">
            <v>25</v>
          </cell>
          <cell r="H52">
            <v>-0.44270799999999999</v>
          </cell>
        </row>
        <row r="53">
          <cell r="A53" t="str">
            <v>9830681Y</v>
          </cell>
          <cell r="B53">
            <v>87.4</v>
          </cell>
          <cell r="C53">
            <v>80.900000000000006</v>
          </cell>
          <cell r="D53">
            <v>81.3</v>
          </cell>
          <cell r="E53" t="str">
            <v>PUBLIC</v>
          </cell>
          <cell r="F53">
            <v>125</v>
          </cell>
          <cell r="G53">
            <v>18</v>
          </cell>
          <cell r="H53">
            <v>1.631016</v>
          </cell>
        </row>
        <row r="54">
          <cell r="A54" t="str">
            <v>9830691J</v>
          </cell>
          <cell r="B54">
            <v>85.3</v>
          </cell>
          <cell r="C54">
            <v>80.900000000000006</v>
          </cell>
          <cell r="D54">
            <v>81.3</v>
          </cell>
          <cell r="E54" t="str">
            <v>PUBLIC</v>
          </cell>
          <cell r="F54">
            <v>87</v>
          </cell>
          <cell r="G54">
            <v>15</v>
          </cell>
          <cell r="H54">
            <v>1.0695190000000001</v>
          </cell>
        </row>
        <row r="55">
          <cell r="A55" t="str">
            <v>9830698S</v>
          </cell>
          <cell r="B55">
            <v>88.5</v>
          </cell>
          <cell r="C55">
            <v>80.900000000000006</v>
          </cell>
          <cell r="D55">
            <v>81.3</v>
          </cell>
          <cell r="E55" t="str">
            <v>PUBLIC</v>
          </cell>
          <cell r="F55">
            <v>77</v>
          </cell>
          <cell r="G55">
            <v>10</v>
          </cell>
          <cell r="H55">
            <v>1.9251339999999999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-14.3</v>
          </cell>
          <cell r="C2">
            <v>-12.9</v>
          </cell>
          <cell r="D2">
            <v>-11.7</v>
          </cell>
        </row>
        <row r="3">
          <cell r="A3" t="str">
            <v>9830007R</v>
          </cell>
          <cell r="B3">
            <v>-12.2</v>
          </cell>
          <cell r="C3">
            <v>-12.9</v>
          </cell>
          <cell r="D3">
            <v>-11.7</v>
          </cell>
        </row>
        <row r="4">
          <cell r="A4" t="str">
            <v>9830008S</v>
          </cell>
          <cell r="B4">
            <v>-4.1999999999999904</v>
          </cell>
          <cell r="C4">
            <v>-12.9</v>
          </cell>
          <cell r="D4">
            <v>-11.7</v>
          </cell>
        </row>
        <row r="5">
          <cell r="A5" t="str">
            <v>9830009T</v>
          </cell>
          <cell r="B5">
            <v>-17.7</v>
          </cell>
          <cell r="C5">
            <v>-12.9</v>
          </cell>
          <cell r="D5">
            <v>-11.7</v>
          </cell>
        </row>
        <row r="6">
          <cell r="A6" t="str">
            <v>9830010U</v>
          </cell>
          <cell r="B6">
            <v>-3.5</v>
          </cell>
          <cell r="C6">
            <v>-12.9</v>
          </cell>
          <cell r="D6">
            <v>-11.7</v>
          </cell>
        </row>
        <row r="7">
          <cell r="A7" t="str">
            <v>9830259P</v>
          </cell>
          <cell r="B7">
            <v>2.8</v>
          </cell>
          <cell r="C7">
            <v>-8.3000000000000007</v>
          </cell>
          <cell r="D7">
            <v>-11.7</v>
          </cell>
        </row>
        <row r="8">
          <cell r="A8" t="str">
            <v>9830260R</v>
          </cell>
          <cell r="B8">
            <v>-11.5</v>
          </cell>
          <cell r="C8">
            <v>-8.3000000000000007</v>
          </cell>
          <cell r="D8">
            <v>-11.7</v>
          </cell>
        </row>
        <row r="9">
          <cell r="A9" t="str">
            <v>9830263U</v>
          </cell>
          <cell r="B9">
            <v>12.7</v>
          </cell>
          <cell r="C9">
            <v>-8.3000000000000007</v>
          </cell>
          <cell r="D9">
            <v>-11.7</v>
          </cell>
        </row>
        <row r="10">
          <cell r="A10" t="str">
            <v>9830264V</v>
          </cell>
          <cell r="B10">
            <v>-0.5</v>
          </cell>
          <cell r="C10">
            <v>-8.3000000000000007</v>
          </cell>
          <cell r="D10">
            <v>-11.7</v>
          </cell>
        </row>
        <row r="11">
          <cell r="A11" t="str">
            <v>9830265W</v>
          </cell>
          <cell r="B11">
            <v>-14.3</v>
          </cell>
          <cell r="C11">
            <v>-8.3000000000000007</v>
          </cell>
          <cell r="D11">
            <v>-11.7</v>
          </cell>
        </row>
        <row r="12">
          <cell r="A12" t="str">
            <v>9830266X</v>
          </cell>
          <cell r="B12">
            <v>-26.7</v>
          </cell>
          <cell r="C12">
            <v>-8.3000000000000007</v>
          </cell>
          <cell r="D12">
            <v>-11.7</v>
          </cell>
        </row>
        <row r="13">
          <cell r="A13" t="str">
            <v>9830277J</v>
          </cell>
          <cell r="B13">
            <v>-12.5</v>
          </cell>
          <cell r="C13">
            <v>-12.9</v>
          </cell>
          <cell r="D13">
            <v>-11.7</v>
          </cell>
        </row>
        <row r="14">
          <cell r="A14" t="str">
            <v>9830278K</v>
          </cell>
          <cell r="B14">
            <v>-21.2</v>
          </cell>
          <cell r="C14">
            <v>-12.9</v>
          </cell>
          <cell r="D14">
            <v>-11.7</v>
          </cell>
        </row>
        <row r="15">
          <cell r="A15" t="str">
            <v>9830295D</v>
          </cell>
          <cell r="B15">
            <v>-0.40000000000000602</v>
          </cell>
          <cell r="C15">
            <v>-8.3000000000000007</v>
          </cell>
          <cell r="D15">
            <v>-11.7</v>
          </cell>
        </row>
        <row r="16">
          <cell r="A16" t="str">
            <v>9830297F</v>
          </cell>
          <cell r="B16">
            <v>-8.9000000000000092</v>
          </cell>
          <cell r="C16">
            <v>-8.3000000000000007</v>
          </cell>
          <cell r="D16">
            <v>-11.7</v>
          </cell>
        </row>
        <row r="17">
          <cell r="A17" t="str">
            <v>9830298G</v>
          </cell>
          <cell r="B17">
            <v>0</v>
          </cell>
          <cell r="C17">
            <v>-8.3000000000000007</v>
          </cell>
          <cell r="D17">
            <v>-11.7</v>
          </cell>
        </row>
        <row r="18">
          <cell r="A18" t="str">
            <v>9830313Y</v>
          </cell>
          <cell r="B18">
            <v>-41.7</v>
          </cell>
          <cell r="C18">
            <v>-8.3000000000000007</v>
          </cell>
          <cell r="D18">
            <v>-11.7</v>
          </cell>
        </row>
        <row r="19">
          <cell r="A19" t="str">
            <v>9830354T</v>
          </cell>
          <cell r="B19">
            <v>-3.8</v>
          </cell>
          <cell r="C19">
            <v>-8.3000000000000007</v>
          </cell>
          <cell r="D19">
            <v>-11.7</v>
          </cell>
        </row>
        <row r="20">
          <cell r="A20" t="str">
            <v>9830355U</v>
          </cell>
          <cell r="B20">
            <v>-15.4</v>
          </cell>
          <cell r="C20">
            <v>-12.9</v>
          </cell>
          <cell r="D20">
            <v>-11.7</v>
          </cell>
        </row>
        <row r="21">
          <cell r="A21" t="str">
            <v>9830356V</v>
          </cell>
          <cell r="B21">
            <v>-3.3</v>
          </cell>
          <cell r="C21">
            <v>-12.9</v>
          </cell>
          <cell r="D21">
            <v>-11.7</v>
          </cell>
        </row>
        <row r="22">
          <cell r="A22" t="str">
            <v>9830357W</v>
          </cell>
          <cell r="B22">
            <v>-12</v>
          </cell>
          <cell r="C22">
            <v>-12.9</v>
          </cell>
          <cell r="D22">
            <v>-11.7</v>
          </cell>
        </row>
        <row r="23">
          <cell r="A23" t="str">
            <v>9830381X</v>
          </cell>
          <cell r="B23">
            <v>-26.7</v>
          </cell>
          <cell r="C23">
            <v>-8.3000000000000007</v>
          </cell>
          <cell r="D23">
            <v>-11.7</v>
          </cell>
        </row>
        <row r="24">
          <cell r="A24" t="str">
            <v>9830382Y</v>
          </cell>
          <cell r="B24">
            <v>73.3</v>
          </cell>
          <cell r="C24">
            <v>-8.3000000000000007</v>
          </cell>
          <cell r="D24">
            <v>-11.7</v>
          </cell>
        </row>
        <row r="25">
          <cell r="A25" t="str">
            <v>9830384A</v>
          </cell>
          <cell r="B25">
            <v>-19.100000000000001</v>
          </cell>
          <cell r="C25">
            <v>-12.9</v>
          </cell>
          <cell r="D25">
            <v>-11.7</v>
          </cell>
        </row>
        <row r="26">
          <cell r="A26" t="str">
            <v>9830392J</v>
          </cell>
          <cell r="B26">
            <v>18.7</v>
          </cell>
          <cell r="C26">
            <v>-8.3000000000000007</v>
          </cell>
          <cell r="D26">
            <v>-11.7</v>
          </cell>
        </row>
        <row r="27">
          <cell r="A27" t="str">
            <v>9830400T</v>
          </cell>
          <cell r="B27">
            <v>-9.0999999999999908</v>
          </cell>
          <cell r="C27">
            <v>-8.3000000000000007</v>
          </cell>
          <cell r="D27">
            <v>-11.7</v>
          </cell>
        </row>
        <row r="28">
          <cell r="A28" t="str">
            <v>9830414H</v>
          </cell>
          <cell r="B28">
            <v>-26.7</v>
          </cell>
          <cell r="C28">
            <v>-12.9</v>
          </cell>
          <cell r="D28">
            <v>-11.7</v>
          </cell>
        </row>
        <row r="29">
          <cell r="A29" t="str">
            <v>9830418M</v>
          </cell>
          <cell r="B29">
            <v>-3.6</v>
          </cell>
          <cell r="C29">
            <v>-12.9</v>
          </cell>
          <cell r="D29">
            <v>-11.7</v>
          </cell>
        </row>
        <row r="30">
          <cell r="A30" t="str">
            <v>9830419N</v>
          </cell>
          <cell r="B30">
            <v>-14.8</v>
          </cell>
          <cell r="C30">
            <v>-12.9</v>
          </cell>
          <cell r="D30">
            <v>-11.7</v>
          </cell>
        </row>
        <row r="31">
          <cell r="A31" t="str">
            <v>9830420P</v>
          </cell>
          <cell r="B31">
            <v>0</v>
          </cell>
          <cell r="C31">
            <v>-8.3000000000000007</v>
          </cell>
          <cell r="D31">
            <v>-11.7</v>
          </cell>
        </row>
        <row r="32">
          <cell r="A32" t="str">
            <v>9830431B</v>
          </cell>
          <cell r="B32">
            <v>-3.1000000000000099</v>
          </cell>
          <cell r="C32">
            <v>-8.3000000000000007</v>
          </cell>
          <cell r="D32">
            <v>-11.7</v>
          </cell>
        </row>
        <row r="33">
          <cell r="A33" t="str">
            <v>9830432C</v>
          </cell>
          <cell r="B33">
            <v>-18.3</v>
          </cell>
          <cell r="C33">
            <v>-8.3000000000000007</v>
          </cell>
          <cell r="D33">
            <v>-11.7</v>
          </cell>
        </row>
        <row r="34">
          <cell r="A34" t="str">
            <v>9830447U</v>
          </cell>
          <cell r="B34">
            <v>-7.0999999999999899</v>
          </cell>
          <cell r="C34">
            <v>-8.3000000000000007</v>
          </cell>
          <cell r="D34">
            <v>-11.7</v>
          </cell>
        </row>
        <row r="35">
          <cell r="A35" t="str">
            <v>9830472W</v>
          </cell>
          <cell r="B35">
            <v>-14.3</v>
          </cell>
          <cell r="C35">
            <v>-8.3000000000000007</v>
          </cell>
          <cell r="D35">
            <v>-11.7</v>
          </cell>
        </row>
        <row r="36">
          <cell r="A36" t="str">
            <v>9830474Y</v>
          </cell>
          <cell r="B36">
            <v>-3</v>
          </cell>
          <cell r="C36">
            <v>-12.9</v>
          </cell>
          <cell r="D36">
            <v>-11.7</v>
          </cell>
        </row>
        <row r="37">
          <cell r="A37" t="str">
            <v>9830477B</v>
          </cell>
          <cell r="B37">
            <v>20.8</v>
          </cell>
          <cell r="C37">
            <v>-12.9</v>
          </cell>
          <cell r="D37">
            <v>-11.7</v>
          </cell>
        </row>
        <row r="38">
          <cell r="A38" t="str">
            <v>9830482G</v>
          </cell>
          <cell r="B38">
            <v>25.3</v>
          </cell>
          <cell r="C38">
            <v>-12.9</v>
          </cell>
          <cell r="D38">
            <v>-11.7</v>
          </cell>
        </row>
        <row r="39">
          <cell r="A39" t="str">
            <v>9830493U</v>
          </cell>
          <cell r="B39">
            <v>-12.2</v>
          </cell>
          <cell r="C39">
            <v>-12.9</v>
          </cell>
          <cell r="D39">
            <v>-11.7</v>
          </cell>
        </row>
        <row r="40">
          <cell r="A40" t="str">
            <v>9830518W</v>
          </cell>
          <cell r="B40">
            <v>2.4000000000000101</v>
          </cell>
          <cell r="C40">
            <v>-8.3000000000000007</v>
          </cell>
          <cell r="D40">
            <v>-11.7</v>
          </cell>
        </row>
        <row r="41">
          <cell r="A41" t="str">
            <v>9830522A</v>
          </cell>
          <cell r="B41">
            <v>15.1</v>
          </cell>
          <cell r="C41">
            <v>-12.9</v>
          </cell>
          <cell r="D41">
            <v>-11.7</v>
          </cell>
        </row>
        <row r="42">
          <cell r="A42" t="str">
            <v>9830524C</v>
          </cell>
          <cell r="B42">
            <v>6.2</v>
          </cell>
          <cell r="C42">
            <v>-12.9</v>
          </cell>
          <cell r="D42">
            <v>-11.7</v>
          </cell>
        </row>
        <row r="43">
          <cell r="A43" t="str">
            <v>9830538T</v>
          </cell>
          <cell r="B43">
            <v>-6.8</v>
          </cell>
          <cell r="C43">
            <v>-12.9</v>
          </cell>
          <cell r="D43">
            <v>-11.7</v>
          </cell>
        </row>
        <row r="44">
          <cell r="A44" t="str">
            <v>9830616C</v>
          </cell>
          <cell r="B44">
            <v>2.7</v>
          </cell>
          <cell r="C44">
            <v>-12.9</v>
          </cell>
          <cell r="D44">
            <v>-11.7</v>
          </cell>
        </row>
        <row r="45">
          <cell r="A45" t="str">
            <v>9830624L</v>
          </cell>
          <cell r="B45">
            <v>-10.8</v>
          </cell>
          <cell r="C45">
            <v>-12.9</v>
          </cell>
          <cell r="D45">
            <v>-11.7</v>
          </cell>
        </row>
        <row r="46">
          <cell r="A46" t="str">
            <v>9830625M</v>
          </cell>
          <cell r="B46">
            <v>-10.8</v>
          </cell>
          <cell r="C46">
            <v>-12.9</v>
          </cell>
          <cell r="D46">
            <v>-11.7</v>
          </cell>
        </row>
        <row r="47">
          <cell r="A47" t="str">
            <v>9830626N</v>
          </cell>
          <cell r="B47">
            <v>-16.899999999999999</v>
          </cell>
          <cell r="C47">
            <v>-12.9</v>
          </cell>
          <cell r="D47">
            <v>-11.7</v>
          </cell>
        </row>
        <row r="48">
          <cell r="A48" t="str">
            <v>9830632V</v>
          </cell>
          <cell r="B48">
            <v>-5.8</v>
          </cell>
          <cell r="C48">
            <v>-12.9</v>
          </cell>
          <cell r="D48">
            <v>-11.7</v>
          </cell>
        </row>
        <row r="49">
          <cell r="A49" t="str">
            <v>9830639C</v>
          </cell>
          <cell r="B49">
            <v>9.0999999999999908</v>
          </cell>
          <cell r="C49">
            <v>-12.9</v>
          </cell>
          <cell r="D49">
            <v>-11.7</v>
          </cell>
        </row>
        <row r="50">
          <cell r="A50" t="str">
            <v>9830640D</v>
          </cell>
          <cell r="B50">
            <v>-21.5</v>
          </cell>
          <cell r="C50">
            <v>-12.9</v>
          </cell>
          <cell r="D50">
            <v>-11.7</v>
          </cell>
        </row>
        <row r="51">
          <cell r="A51" t="str">
            <v>9830649N</v>
          </cell>
          <cell r="B51">
            <v>-7.5</v>
          </cell>
          <cell r="C51">
            <v>-12.9</v>
          </cell>
          <cell r="D51">
            <v>-11.7</v>
          </cell>
        </row>
        <row r="52">
          <cell r="A52" t="str">
            <v>9830656W</v>
          </cell>
          <cell r="B52">
            <v>-16.899999999999999</v>
          </cell>
          <cell r="C52">
            <v>-12.9</v>
          </cell>
          <cell r="D52">
            <v>-11.7</v>
          </cell>
        </row>
        <row r="53">
          <cell r="A53" t="str">
            <v>9830681Y</v>
          </cell>
          <cell r="B53">
            <v>-11.6</v>
          </cell>
          <cell r="C53">
            <v>-12.9</v>
          </cell>
          <cell r="D53">
            <v>-11.7</v>
          </cell>
        </row>
        <row r="54">
          <cell r="A54" t="str">
            <v>9830691J</v>
          </cell>
          <cell r="B54">
            <v>-12.2</v>
          </cell>
          <cell r="C54">
            <v>-12.9</v>
          </cell>
          <cell r="D54">
            <v>-11.7</v>
          </cell>
        </row>
        <row r="55">
          <cell r="A55" t="str">
            <v>9830698S</v>
          </cell>
          <cell r="B55">
            <v>-5.8999999999999897</v>
          </cell>
          <cell r="C55">
            <v>-12.9</v>
          </cell>
          <cell r="D55">
            <v>-11.7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10.1</v>
          </cell>
          <cell r="C2">
            <v>8.1</v>
          </cell>
          <cell r="D2">
            <v>7.9</v>
          </cell>
        </row>
        <row r="3">
          <cell r="A3" t="str">
            <v>9830007R</v>
          </cell>
          <cell r="B3">
            <v>7.3</v>
          </cell>
          <cell r="C3">
            <v>8.1</v>
          </cell>
          <cell r="D3">
            <v>7.9</v>
          </cell>
        </row>
        <row r="4">
          <cell r="A4" t="str">
            <v>9830008S</v>
          </cell>
          <cell r="B4">
            <v>7.3</v>
          </cell>
          <cell r="C4">
            <v>8.1</v>
          </cell>
          <cell r="D4">
            <v>7.9</v>
          </cell>
        </row>
        <row r="5">
          <cell r="A5" t="str">
            <v>9830009T</v>
          </cell>
          <cell r="B5">
            <v>6.7</v>
          </cell>
          <cell r="C5">
            <v>8.1</v>
          </cell>
          <cell r="D5">
            <v>7.9</v>
          </cell>
        </row>
        <row r="6">
          <cell r="A6" t="str">
            <v>9830010U</v>
          </cell>
          <cell r="B6">
            <v>7.8</v>
          </cell>
          <cell r="C6">
            <v>8.1</v>
          </cell>
          <cell r="D6">
            <v>7.9</v>
          </cell>
        </row>
        <row r="7">
          <cell r="A7" t="str">
            <v>9830259P</v>
          </cell>
          <cell r="B7">
            <v>6.1</v>
          </cell>
          <cell r="C7">
            <v>7.1</v>
          </cell>
          <cell r="D7">
            <v>7.9</v>
          </cell>
        </row>
        <row r="8">
          <cell r="A8" t="str">
            <v>9830260R</v>
          </cell>
          <cell r="B8">
            <v>11</v>
          </cell>
          <cell r="C8">
            <v>7.1</v>
          </cell>
          <cell r="D8">
            <v>7.9</v>
          </cell>
        </row>
        <row r="9">
          <cell r="A9" t="str">
            <v>9830263U</v>
          </cell>
          <cell r="B9">
            <v>6.4</v>
          </cell>
          <cell r="C9">
            <v>7.1</v>
          </cell>
          <cell r="D9">
            <v>7.9</v>
          </cell>
        </row>
        <row r="10">
          <cell r="A10" t="str">
            <v>9830264V</v>
          </cell>
          <cell r="B10">
            <v>8.1</v>
          </cell>
          <cell r="C10">
            <v>7.1</v>
          </cell>
          <cell r="D10">
            <v>7.9</v>
          </cell>
        </row>
        <row r="11">
          <cell r="A11" t="str">
            <v>9830265W</v>
          </cell>
          <cell r="B11">
            <v>8.6</v>
          </cell>
          <cell r="C11">
            <v>7.1</v>
          </cell>
          <cell r="D11">
            <v>7.9</v>
          </cell>
        </row>
        <row r="12">
          <cell r="A12" t="str">
            <v>9830266X</v>
          </cell>
          <cell r="B12">
            <v>3.6</v>
          </cell>
          <cell r="C12">
            <v>7.1</v>
          </cell>
          <cell r="D12">
            <v>7.9</v>
          </cell>
        </row>
        <row r="13">
          <cell r="A13" t="str">
            <v>9830277J</v>
          </cell>
          <cell r="B13">
            <v>11.6</v>
          </cell>
          <cell r="C13">
            <v>8.1</v>
          </cell>
          <cell r="D13">
            <v>7.9</v>
          </cell>
        </row>
        <row r="14">
          <cell r="A14" t="str">
            <v>9830278K</v>
          </cell>
          <cell r="B14">
            <v>6.4</v>
          </cell>
          <cell r="C14">
            <v>8.1</v>
          </cell>
          <cell r="D14">
            <v>7.9</v>
          </cell>
        </row>
        <row r="15">
          <cell r="A15" t="str">
            <v>9830295D</v>
          </cell>
          <cell r="B15">
            <v>8.1999999999999993</v>
          </cell>
          <cell r="C15">
            <v>7.1</v>
          </cell>
          <cell r="D15">
            <v>7.9</v>
          </cell>
        </row>
        <row r="16">
          <cell r="A16" t="str">
            <v>9830297F</v>
          </cell>
          <cell r="B16">
            <v>5.4</v>
          </cell>
          <cell r="C16">
            <v>7.1</v>
          </cell>
          <cell r="D16">
            <v>7.9</v>
          </cell>
        </row>
        <row r="17">
          <cell r="A17" t="str">
            <v>9830298G</v>
          </cell>
          <cell r="B17">
            <v>4</v>
          </cell>
          <cell r="C17">
            <v>7.1</v>
          </cell>
          <cell r="D17">
            <v>7.9</v>
          </cell>
        </row>
        <row r="18">
          <cell r="A18" t="str">
            <v>9830313Y</v>
          </cell>
          <cell r="B18">
            <v>3</v>
          </cell>
          <cell r="C18">
            <v>7.1</v>
          </cell>
          <cell r="D18">
            <v>7.9</v>
          </cell>
        </row>
        <row r="19">
          <cell r="A19" t="str">
            <v>9830354T</v>
          </cell>
          <cell r="B19">
            <v>3.5</v>
          </cell>
          <cell r="C19">
            <v>7.1</v>
          </cell>
          <cell r="D19">
            <v>7.9</v>
          </cell>
        </row>
        <row r="20">
          <cell r="A20" t="str">
            <v>9830355U</v>
          </cell>
          <cell r="B20">
            <v>5.3</v>
          </cell>
          <cell r="C20">
            <v>8.1</v>
          </cell>
          <cell r="D20">
            <v>7.9</v>
          </cell>
        </row>
        <row r="21">
          <cell r="A21" t="str">
            <v>9830356V</v>
          </cell>
          <cell r="B21">
            <v>9.4</v>
          </cell>
          <cell r="C21">
            <v>8.1</v>
          </cell>
          <cell r="D21">
            <v>7.9</v>
          </cell>
        </row>
        <row r="22">
          <cell r="A22" t="str">
            <v>9830357W</v>
          </cell>
          <cell r="B22">
            <v>7.6</v>
          </cell>
          <cell r="C22">
            <v>8.1</v>
          </cell>
          <cell r="D22">
            <v>7.9</v>
          </cell>
        </row>
        <row r="23">
          <cell r="A23" t="str">
            <v>9830381X</v>
          </cell>
          <cell r="B23">
            <v>7.8</v>
          </cell>
          <cell r="C23">
            <v>7.1</v>
          </cell>
          <cell r="D23">
            <v>7.9</v>
          </cell>
        </row>
        <row r="24">
          <cell r="A24" t="str">
            <v>9830382Y</v>
          </cell>
          <cell r="B24">
            <v>5.0999999999999996</v>
          </cell>
          <cell r="C24">
            <v>7.1</v>
          </cell>
          <cell r="D24">
            <v>7.9</v>
          </cell>
        </row>
        <row r="25">
          <cell r="A25" t="str">
            <v>9830384A</v>
          </cell>
          <cell r="B25">
            <v>7.9</v>
          </cell>
          <cell r="C25">
            <v>8.1</v>
          </cell>
          <cell r="D25">
            <v>7.9</v>
          </cell>
        </row>
        <row r="26">
          <cell r="A26" t="str">
            <v>9830392J</v>
          </cell>
          <cell r="B26">
            <v>6.2</v>
          </cell>
          <cell r="C26">
            <v>7.1</v>
          </cell>
          <cell r="D26">
            <v>7.9</v>
          </cell>
        </row>
        <row r="27">
          <cell r="A27" t="str">
            <v>9830400T</v>
          </cell>
          <cell r="B27">
            <v>4.9000000000000004</v>
          </cell>
          <cell r="C27">
            <v>7.1</v>
          </cell>
          <cell r="D27">
            <v>7.9</v>
          </cell>
        </row>
        <row r="28">
          <cell r="A28" t="str">
            <v>9830414H</v>
          </cell>
          <cell r="B28">
            <v>7.7</v>
          </cell>
          <cell r="C28">
            <v>8.1</v>
          </cell>
          <cell r="D28">
            <v>7.9</v>
          </cell>
        </row>
        <row r="29">
          <cell r="A29" t="str">
            <v>9830418M</v>
          </cell>
          <cell r="B29">
            <v>5.3</v>
          </cell>
          <cell r="C29">
            <v>8.1</v>
          </cell>
          <cell r="D29">
            <v>7.9</v>
          </cell>
        </row>
        <row r="30">
          <cell r="A30" t="str">
            <v>9830419N</v>
          </cell>
          <cell r="B30">
            <v>6.6</v>
          </cell>
          <cell r="C30">
            <v>8.1</v>
          </cell>
          <cell r="D30">
            <v>7.9</v>
          </cell>
        </row>
        <row r="31">
          <cell r="A31" t="str">
            <v>9830420P</v>
          </cell>
          <cell r="B31">
            <v>5.7</v>
          </cell>
          <cell r="C31">
            <v>7.1</v>
          </cell>
          <cell r="D31">
            <v>7.9</v>
          </cell>
        </row>
        <row r="32">
          <cell r="A32" t="str">
            <v>9830431B</v>
          </cell>
          <cell r="B32">
            <v>4.9000000000000004</v>
          </cell>
          <cell r="C32">
            <v>7.1</v>
          </cell>
          <cell r="D32">
            <v>7.9</v>
          </cell>
        </row>
        <row r="33">
          <cell r="A33" t="str">
            <v>9830432C</v>
          </cell>
          <cell r="B33">
            <v>5.7</v>
          </cell>
          <cell r="C33">
            <v>7.1</v>
          </cell>
          <cell r="D33">
            <v>7.9</v>
          </cell>
        </row>
        <row r="34">
          <cell r="A34" t="str">
            <v>9830447U</v>
          </cell>
          <cell r="B34">
            <v>5.5</v>
          </cell>
          <cell r="C34">
            <v>7.1</v>
          </cell>
          <cell r="D34">
            <v>7.9</v>
          </cell>
        </row>
        <row r="35">
          <cell r="A35" t="str">
            <v>9830472W</v>
          </cell>
          <cell r="B35">
            <v>6.8</v>
          </cell>
          <cell r="C35">
            <v>7.1</v>
          </cell>
          <cell r="D35">
            <v>7.9</v>
          </cell>
        </row>
        <row r="36">
          <cell r="A36" t="str">
            <v>9830474Y</v>
          </cell>
          <cell r="B36">
            <v>8.1</v>
          </cell>
          <cell r="C36">
            <v>8.1</v>
          </cell>
          <cell r="D36">
            <v>7.9</v>
          </cell>
        </row>
        <row r="37">
          <cell r="A37" t="str">
            <v>9830477B</v>
          </cell>
          <cell r="B37">
            <v>8</v>
          </cell>
          <cell r="C37">
            <v>8.1</v>
          </cell>
          <cell r="D37">
            <v>7.9</v>
          </cell>
        </row>
        <row r="38">
          <cell r="A38" t="str">
            <v>9830482G</v>
          </cell>
          <cell r="B38">
            <v>6.6</v>
          </cell>
          <cell r="C38">
            <v>8.1</v>
          </cell>
          <cell r="D38">
            <v>7.9</v>
          </cell>
        </row>
        <row r="39">
          <cell r="A39" t="str">
            <v>9830493U</v>
          </cell>
          <cell r="B39">
            <v>5.6</v>
          </cell>
          <cell r="C39">
            <v>8.1</v>
          </cell>
          <cell r="D39">
            <v>7.9</v>
          </cell>
        </row>
        <row r="40">
          <cell r="A40" t="str">
            <v>9830518W</v>
          </cell>
          <cell r="B40">
            <v>5.7</v>
          </cell>
          <cell r="C40">
            <v>7.1</v>
          </cell>
          <cell r="D40">
            <v>7.9</v>
          </cell>
        </row>
        <row r="41">
          <cell r="A41" t="str">
            <v>9830522A</v>
          </cell>
          <cell r="B41">
            <v>6.6</v>
          </cell>
          <cell r="C41">
            <v>8.1</v>
          </cell>
          <cell r="D41">
            <v>7.9</v>
          </cell>
        </row>
        <row r="42">
          <cell r="A42" t="str">
            <v>9830524C</v>
          </cell>
          <cell r="B42">
            <v>5.4</v>
          </cell>
          <cell r="C42">
            <v>8.1</v>
          </cell>
          <cell r="D42">
            <v>7.9</v>
          </cell>
        </row>
        <row r="43">
          <cell r="A43" t="str">
            <v>9830538T</v>
          </cell>
          <cell r="B43">
            <v>9.4</v>
          </cell>
          <cell r="C43">
            <v>8.1</v>
          </cell>
          <cell r="D43">
            <v>7.9</v>
          </cell>
        </row>
        <row r="44">
          <cell r="A44" t="str">
            <v>9830616C</v>
          </cell>
          <cell r="B44">
            <v>7.7</v>
          </cell>
          <cell r="C44">
            <v>8.1</v>
          </cell>
          <cell r="D44">
            <v>7.9</v>
          </cell>
        </row>
        <row r="45">
          <cell r="A45" t="str">
            <v>9830624L</v>
          </cell>
          <cell r="B45">
            <v>8.8000000000000007</v>
          </cell>
          <cell r="C45">
            <v>8.1</v>
          </cell>
          <cell r="D45">
            <v>7.9</v>
          </cell>
        </row>
        <row r="46">
          <cell r="A46" t="str">
            <v>9830625M</v>
          </cell>
          <cell r="B46">
            <v>5.8</v>
          </cell>
          <cell r="C46">
            <v>8.1</v>
          </cell>
          <cell r="D46">
            <v>7.9</v>
          </cell>
        </row>
        <row r="47">
          <cell r="A47" t="str">
            <v>9830626N</v>
          </cell>
          <cell r="B47">
            <v>7.9</v>
          </cell>
          <cell r="C47">
            <v>8.1</v>
          </cell>
          <cell r="D47">
            <v>7.9</v>
          </cell>
        </row>
        <row r="48">
          <cell r="A48" t="str">
            <v>9830632V</v>
          </cell>
          <cell r="B48">
            <v>5.5</v>
          </cell>
          <cell r="C48">
            <v>8.1</v>
          </cell>
          <cell r="D48">
            <v>7.9</v>
          </cell>
        </row>
        <row r="49">
          <cell r="A49" t="str">
            <v>9830639C</v>
          </cell>
          <cell r="B49">
            <v>6.7</v>
          </cell>
          <cell r="C49">
            <v>8.1</v>
          </cell>
          <cell r="D49">
            <v>7.9</v>
          </cell>
        </row>
        <row r="50">
          <cell r="A50" t="str">
            <v>9830640D</v>
          </cell>
          <cell r="B50">
            <v>8.9</v>
          </cell>
          <cell r="C50">
            <v>8.1</v>
          </cell>
          <cell r="D50">
            <v>7.9</v>
          </cell>
        </row>
        <row r="51">
          <cell r="A51" t="str">
            <v>9830649N</v>
          </cell>
          <cell r="B51">
            <v>11.1</v>
          </cell>
          <cell r="C51">
            <v>8.1</v>
          </cell>
          <cell r="D51">
            <v>7.9</v>
          </cell>
        </row>
        <row r="52">
          <cell r="A52" t="str">
            <v>9830656W</v>
          </cell>
          <cell r="B52">
            <v>7</v>
          </cell>
          <cell r="C52">
            <v>8.1</v>
          </cell>
          <cell r="D52">
            <v>7.9</v>
          </cell>
        </row>
        <row r="53">
          <cell r="A53" t="str">
            <v>9830681Y</v>
          </cell>
          <cell r="B53">
            <v>10.3</v>
          </cell>
          <cell r="C53">
            <v>8.1</v>
          </cell>
          <cell r="D53">
            <v>7.9</v>
          </cell>
        </row>
        <row r="54">
          <cell r="A54" t="str">
            <v>9830691J</v>
          </cell>
          <cell r="B54">
            <v>7.5</v>
          </cell>
          <cell r="C54">
            <v>8.1</v>
          </cell>
          <cell r="D54">
            <v>7.9</v>
          </cell>
        </row>
        <row r="55">
          <cell r="A55" t="str">
            <v>9830698S</v>
          </cell>
          <cell r="B55">
            <v>7.4</v>
          </cell>
          <cell r="C55">
            <v>8.1</v>
          </cell>
          <cell r="D55">
            <v>7.9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16.399999999999999</v>
          </cell>
          <cell r="C2">
            <v>15.1</v>
          </cell>
          <cell r="D2">
            <v>15.3</v>
          </cell>
        </row>
        <row r="3">
          <cell r="A3" t="str">
            <v>9830007R</v>
          </cell>
          <cell r="B3">
            <v>15.2</v>
          </cell>
          <cell r="C3">
            <v>15.1</v>
          </cell>
          <cell r="D3">
            <v>15.3</v>
          </cell>
        </row>
        <row r="4">
          <cell r="A4" t="str">
            <v>9830008S</v>
          </cell>
          <cell r="B4">
            <v>14.4</v>
          </cell>
          <cell r="C4">
            <v>15.1</v>
          </cell>
          <cell r="D4">
            <v>15.3</v>
          </cell>
        </row>
        <row r="5">
          <cell r="A5" t="str">
            <v>9830009T</v>
          </cell>
          <cell r="B5">
            <v>15.6</v>
          </cell>
          <cell r="C5">
            <v>15.1</v>
          </cell>
          <cell r="D5">
            <v>15.3</v>
          </cell>
        </row>
        <row r="6">
          <cell r="A6" t="str">
            <v>9830010U</v>
          </cell>
          <cell r="B6">
            <v>15.1</v>
          </cell>
          <cell r="C6">
            <v>15.1</v>
          </cell>
          <cell r="D6">
            <v>15.3</v>
          </cell>
        </row>
        <row r="7">
          <cell r="A7" t="str">
            <v>9830259P</v>
          </cell>
          <cell r="B7">
            <v>15.3</v>
          </cell>
          <cell r="C7">
            <v>15.9</v>
          </cell>
          <cell r="D7">
            <v>15.3</v>
          </cell>
        </row>
        <row r="8">
          <cell r="A8" t="str">
            <v>9830260R</v>
          </cell>
          <cell r="B8">
            <v>16.8</v>
          </cell>
          <cell r="C8">
            <v>15.9</v>
          </cell>
          <cell r="D8">
            <v>15.3</v>
          </cell>
        </row>
        <row r="9">
          <cell r="A9" t="str">
            <v>9830263U</v>
          </cell>
          <cell r="B9">
            <v>15.6</v>
          </cell>
          <cell r="C9">
            <v>15.9</v>
          </cell>
          <cell r="D9">
            <v>15.3</v>
          </cell>
        </row>
        <row r="10">
          <cell r="A10" t="str">
            <v>9830264V</v>
          </cell>
          <cell r="B10">
            <v>16.899999999999999</v>
          </cell>
          <cell r="C10">
            <v>15.9</v>
          </cell>
          <cell r="D10">
            <v>15.3</v>
          </cell>
        </row>
        <row r="11">
          <cell r="A11" t="str">
            <v>9830265W</v>
          </cell>
          <cell r="B11">
            <v>16.399999999999999</v>
          </cell>
          <cell r="C11">
            <v>15.9</v>
          </cell>
          <cell r="D11">
            <v>15.3</v>
          </cell>
        </row>
        <row r="12">
          <cell r="A12" t="str">
            <v>9830266X</v>
          </cell>
          <cell r="B12">
            <v>14.3</v>
          </cell>
          <cell r="C12">
            <v>15.9</v>
          </cell>
          <cell r="D12">
            <v>15.3</v>
          </cell>
        </row>
        <row r="13">
          <cell r="A13" t="str">
            <v>9830277J</v>
          </cell>
          <cell r="B13">
            <v>16.399999999999999</v>
          </cell>
          <cell r="C13">
            <v>15.1</v>
          </cell>
          <cell r="D13">
            <v>15.3</v>
          </cell>
        </row>
        <row r="14">
          <cell r="A14" t="str">
            <v>9830278K</v>
          </cell>
          <cell r="B14">
            <v>13.1</v>
          </cell>
          <cell r="C14">
            <v>15.1</v>
          </cell>
          <cell r="D14">
            <v>15.3</v>
          </cell>
        </row>
        <row r="15">
          <cell r="A15" t="str">
            <v>9830295D</v>
          </cell>
          <cell r="B15">
            <v>16.100000000000001</v>
          </cell>
          <cell r="C15">
            <v>15.9</v>
          </cell>
          <cell r="D15">
            <v>15.3</v>
          </cell>
        </row>
        <row r="16">
          <cell r="A16" t="str">
            <v>9830297F</v>
          </cell>
          <cell r="B16">
            <v>14.2</v>
          </cell>
          <cell r="C16">
            <v>15.9</v>
          </cell>
          <cell r="D16">
            <v>15.3</v>
          </cell>
        </row>
        <row r="17">
          <cell r="A17" t="str">
            <v>9830298G</v>
          </cell>
          <cell r="B17">
            <v>16.600000000000001</v>
          </cell>
          <cell r="C17">
            <v>15.9</v>
          </cell>
          <cell r="D17">
            <v>15.3</v>
          </cell>
        </row>
        <row r="18">
          <cell r="A18" t="str">
            <v>9830313Y</v>
          </cell>
          <cell r="B18">
            <v>15.7</v>
          </cell>
          <cell r="C18">
            <v>15.9</v>
          </cell>
          <cell r="D18">
            <v>15.3</v>
          </cell>
        </row>
        <row r="19">
          <cell r="A19" t="str">
            <v>9830354T</v>
          </cell>
          <cell r="B19">
            <v>16.399999999999999</v>
          </cell>
          <cell r="C19">
            <v>15.9</v>
          </cell>
          <cell r="D19">
            <v>15.3</v>
          </cell>
        </row>
        <row r="20">
          <cell r="A20" t="str">
            <v>9830355U</v>
          </cell>
          <cell r="B20">
            <v>17.7</v>
          </cell>
          <cell r="C20">
            <v>15.1</v>
          </cell>
          <cell r="D20">
            <v>15.3</v>
          </cell>
        </row>
        <row r="21">
          <cell r="A21" t="str">
            <v>9830356V</v>
          </cell>
          <cell r="B21">
            <v>15.7</v>
          </cell>
          <cell r="C21">
            <v>15.1</v>
          </cell>
          <cell r="D21">
            <v>15.3</v>
          </cell>
        </row>
        <row r="22">
          <cell r="A22" t="str">
            <v>9830357W</v>
          </cell>
          <cell r="B22">
            <v>15.6</v>
          </cell>
          <cell r="C22">
            <v>15.1</v>
          </cell>
          <cell r="D22">
            <v>15.3</v>
          </cell>
        </row>
        <row r="23">
          <cell r="A23" t="str">
            <v>9830381X</v>
          </cell>
          <cell r="B23">
            <v>15.4</v>
          </cell>
          <cell r="C23">
            <v>15.9</v>
          </cell>
          <cell r="D23">
            <v>15.3</v>
          </cell>
        </row>
        <row r="24">
          <cell r="A24" t="str">
            <v>9830382Y</v>
          </cell>
          <cell r="B24">
            <v>16.100000000000001</v>
          </cell>
          <cell r="C24">
            <v>15.9</v>
          </cell>
          <cell r="D24">
            <v>15.3</v>
          </cell>
        </row>
        <row r="25">
          <cell r="A25" t="str">
            <v>9830384A</v>
          </cell>
          <cell r="B25">
            <v>14.9</v>
          </cell>
          <cell r="C25">
            <v>15.1</v>
          </cell>
          <cell r="D25">
            <v>15.3</v>
          </cell>
        </row>
        <row r="26">
          <cell r="A26" t="str">
            <v>9830392J</v>
          </cell>
          <cell r="B26">
            <v>15.8</v>
          </cell>
          <cell r="C26">
            <v>15.9</v>
          </cell>
          <cell r="D26">
            <v>15.3</v>
          </cell>
        </row>
        <row r="27">
          <cell r="A27" t="str">
            <v>9830400T</v>
          </cell>
          <cell r="B27">
            <v>17.100000000000001</v>
          </cell>
          <cell r="C27">
            <v>15.9</v>
          </cell>
          <cell r="D27">
            <v>15.3</v>
          </cell>
        </row>
        <row r="28">
          <cell r="A28" t="str">
            <v>9830414H</v>
          </cell>
          <cell r="B28">
            <v>16.3</v>
          </cell>
          <cell r="C28">
            <v>15.1</v>
          </cell>
          <cell r="D28">
            <v>15.3</v>
          </cell>
        </row>
        <row r="29">
          <cell r="A29" t="str">
            <v>9830418M</v>
          </cell>
          <cell r="B29">
            <v>15</v>
          </cell>
          <cell r="C29">
            <v>15.1</v>
          </cell>
          <cell r="D29">
            <v>15.3</v>
          </cell>
        </row>
        <row r="30">
          <cell r="A30" t="str">
            <v>9830419N</v>
          </cell>
          <cell r="B30">
            <v>12.7</v>
          </cell>
          <cell r="C30">
            <v>15.1</v>
          </cell>
          <cell r="D30">
            <v>15.3</v>
          </cell>
        </row>
        <row r="31">
          <cell r="A31" t="str">
            <v>9830420P</v>
          </cell>
          <cell r="B31">
            <v>15.7</v>
          </cell>
          <cell r="C31">
            <v>15.9</v>
          </cell>
          <cell r="D31">
            <v>15.3</v>
          </cell>
        </row>
        <row r="32">
          <cell r="A32" t="str">
            <v>9830431B</v>
          </cell>
          <cell r="B32">
            <v>16.2</v>
          </cell>
          <cell r="C32">
            <v>15.9</v>
          </cell>
          <cell r="D32">
            <v>15.3</v>
          </cell>
        </row>
        <row r="33">
          <cell r="A33" t="str">
            <v>9830432C</v>
          </cell>
          <cell r="B33">
            <v>13.9</v>
          </cell>
          <cell r="C33">
            <v>15.9</v>
          </cell>
          <cell r="D33">
            <v>15.3</v>
          </cell>
        </row>
        <row r="34">
          <cell r="A34" t="str">
            <v>9830447U</v>
          </cell>
          <cell r="B34">
            <v>12.5</v>
          </cell>
          <cell r="C34">
            <v>15.9</v>
          </cell>
          <cell r="D34">
            <v>15.3</v>
          </cell>
        </row>
        <row r="35">
          <cell r="A35" t="str">
            <v>9830472W</v>
          </cell>
          <cell r="B35">
            <v>14.4</v>
          </cell>
          <cell r="C35">
            <v>15.9</v>
          </cell>
          <cell r="D35">
            <v>15.3</v>
          </cell>
        </row>
        <row r="36">
          <cell r="A36" t="str">
            <v>9830474Y</v>
          </cell>
          <cell r="B36">
            <v>15.2</v>
          </cell>
          <cell r="C36">
            <v>15.1</v>
          </cell>
          <cell r="D36">
            <v>15.3</v>
          </cell>
        </row>
        <row r="37">
          <cell r="A37" t="str">
            <v>9830477B</v>
          </cell>
          <cell r="B37">
            <v>15.6</v>
          </cell>
          <cell r="C37">
            <v>15.1</v>
          </cell>
          <cell r="D37">
            <v>15.3</v>
          </cell>
        </row>
        <row r="38">
          <cell r="A38" t="str">
            <v>9830482G</v>
          </cell>
          <cell r="B38">
            <v>15.8</v>
          </cell>
          <cell r="C38">
            <v>15.1</v>
          </cell>
          <cell r="D38">
            <v>15.3</v>
          </cell>
        </row>
        <row r="39">
          <cell r="A39" t="str">
            <v>9830493U</v>
          </cell>
          <cell r="B39">
            <v>13.8</v>
          </cell>
          <cell r="C39">
            <v>15.1</v>
          </cell>
          <cell r="D39">
            <v>15.3</v>
          </cell>
        </row>
        <row r="40">
          <cell r="A40" t="str">
            <v>9830518W</v>
          </cell>
          <cell r="B40">
            <v>17.600000000000001</v>
          </cell>
          <cell r="C40">
            <v>15.9</v>
          </cell>
          <cell r="D40">
            <v>15.3</v>
          </cell>
        </row>
        <row r="41">
          <cell r="A41" t="str">
            <v>9830522A</v>
          </cell>
          <cell r="B41">
            <v>12.9</v>
          </cell>
          <cell r="C41">
            <v>15.1</v>
          </cell>
          <cell r="D41">
            <v>15.3</v>
          </cell>
        </row>
        <row r="42">
          <cell r="A42" t="str">
            <v>9830524C</v>
          </cell>
          <cell r="B42">
            <v>14.4</v>
          </cell>
          <cell r="C42">
            <v>15.1</v>
          </cell>
          <cell r="D42">
            <v>15.3</v>
          </cell>
        </row>
        <row r="43">
          <cell r="A43" t="str">
            <v>9830538T</v>
          </cell>
          <cell r="B43">
            <v>16.899999999999999</v>
          </cell>
          <cell r="C43">
            <v>15.1</v>
          </cell>
          <cell r="D43">
            <v>15.3</v>
          </cell>
        </row>
        <row r="44">
          <cell r="A44" t="str">
            <v>9830616C</v>
          </cell>
          <cell r="B44">
            <v>14.9</v>
          </cell>
          <cell r="C44">
            <v>15.1</v>
          </cell>
          <cell r="D44">
            <v>15.3</v>
          </cell>
        </row>
        <row r="45">
          <cell r="A45" t="str">
            <v>9830624L</v>
          </cell>
          <cell r="B45">
            <v>16.100000000000001</v>
          </cell>
          <cell r="C45">
            <v>15.1</v>
          </cell>
          <cell r="D45">
            <v>15.3</v>
          </cell>
        </row>
        <row r="46">
          <cell r="A46" t="str">
            <v>9830625M</v>
          </cell>
          <cell r="B46">
            <v>13.8</v>
          </cell>
          <cell r="C46">
            <v>15.1</v>
          </cell>
          <cell r="D46">
            <v>15.3</v>
          </cell>
        </row>
        <row r="47">
          <cell r="A47" t="str">
            <v>9830626N</v>
          </cell>
          <cell r="B47">
            <v>15.3</v>
          </cell>
          <cell r="C47">
            <v>15.1</v>
          </cell>
          <cell r="D47">
            <v>15.3</v>
          </cell>
        </row>
        <row r="48">
          <cell r="A48" t="str">
            <v>9830632V</v>
          </cell>
          <cell r="B48">
            <v>14.1</v>
          </cell>
          <cell r="C48">
            <v>15.1</v>
          </cell>
          <cell r="D48">
            <v>15.3</v>
          </cell>
        </row>
        <row r="49">
          <cell r="A49" t="str">
            <v>9830639C</v>
          </cell>
          <cell r="B49">
            <v>17.100000000000001</v>
          </cell>
          <cell r="C49">
            <v>15.1</v>
          </cell>
          <cell r="D49">
            <v>15.3</v>
          </cell>
        </row>
        <row r="50">
          <cell r="A50" t="str">
            <v>9830640D</v>
          </cell>
          <cell r="B50">
            <v>15.6</v>
          </cell>
          <cell r="C50">
            <v>15.1</v>
          </cell>
          <cell r="D50">
            <v>15.3</v>
          </cell>
        </row>
        <row r="51">
          <cell r="A51" t="str">
            <v>9830649N</v>
          </cell>
          <cell r="B51">
            <v>16.399999999999999</v>
          </cell>
          <cell r="C51">
            <v>15.1</v>
          </cell>
          <cell r="D51">
            <v>15.3</v>
          </cell>
        </row>
        <row r="52">
          <cell r="A52" t="str">
            <v>9830656W</v>
          </cell>
          <cell r="B52">
            <v>14.2</v>
          </cell>
          <cell r="C52">
            <v>15.1</v>
          </cell>
          <cell r="D52">
            <v>15.3</v>
          </cell>
        </row>
        <row r="53">
          <cell r="A53" t="str">
            <v>9830681Y</v>
          </cell>
          <cell r="B53">
            <v>15.3</v>
          </cell>
          <cell r="C53">
            <v>15.1</v>
          </cell>
          <cell r="D53">
            <v>15.3</v>
          </cell>
        </row>
        <row r="54">
          <cell r="A54" t="str">
            <v>9830691J</v>
          </cell>
          <cell r="B54">
            <v>14.2</v>
          </cell>
          <cell r="C54">
            <v>15.1</v>
          </cell>
          <cell r="D54">
            <v>15.3</v>
          </cell>
        </row>
        <row r="55">
          <cell r="A55" t="str">
            <v>9830698S</v>
          </cell>
          <cell r="B55">
            <v>13.5</v>
          </cell>
          <cell r="C55">
            <v>15.1</v>
          </cell>
          <cell r="D55">
            <v>15.3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15.8</v>
          </cell>
          <cell r="C2">
            <v>14.6</v>
          </cell>
          <cell r="D2">
            <v>14.6</v>
          </cell>
        </row>
        <row r="3">
          <cell r="A3" t="str">
            <v>9830007R</v>
          </cell>
          <cell r="B3">
            <v>15</v>
          </cell>
          <cell r="C3">
            <v>14.6</v>
          </cell>
          <cell r="D3">
            <v>14.6</v>
          </cell>
        </row>
        <row r="4">
          <cell r="A4" t="str">
            <v>9830008S</v>
          </cell>
          <cell r="B4">
            <v>15</v>
          </cell>
          <cell r="C4">
            <v>14.6</v>
          </cell>
          <cell r="D4">
            <v>14.6</v>
          </cell>
        </row>
        <row r="5">
          <cell r="A5" t="str">
            <v>9830009T</v>
          </cell>
          <cell r="B5">
            <v>13.4</v>
          </cell>
          <cell r="C5">
            <v>14.6</v>
          </cell>
          <cell r="D5">
            <v>14.6</v>
          </cell>
        </row>
        <row r="6">
          <cell r="A6" t="str">
            <v>9830010U</v>
          </cell>
          <cell r="B6">
            <v>13.6</v>
          </cell>
          <cell r="C6">
            <v>14.6</v>
          </cell>
          <cell r="D6">
            <v>14.6</v>
          </cell>
        </row>
        <row r="7">
          <cell r="A7" t="str">
            <v>9830259P</v>
          </cell>
          <cell r="B7">
            <v>13.7</v>
          </cell>
          <cell r="C7">
            <v>14.6</v>
          </cell>
          <cell r="D7">
            <v>14.6</v>
          </cell>
        </row>
        <row r="8">
          <cell r="A8" t="str">
            <v>9830260R</v>
          </cell>
          <cell r="B8">
            <v>15.8</v>
          </cell>
          <cell r="C8">
            <v>14.6</v>
          </cell>
          <cell r="D8">
            <v>14.6</v>
          </cell>
        </row>
        <row r="9">
          <cell r="A9" t="str">
            <v>9830263U</v>
          </cell>
          <cell r="B9">
            <v>15.3</v>
          </cell>
          <cell r="C9">
            <v>14.6</v>
          </cell>
          <cell r="D9">
            <v>14.6</v>
          </cell>
        </row>
        <row r="10">
          <cell r="A10" t="str">
            <v>9830264V</v>
          </cell>
          <cell r="B10">
            <v>14.5</v>
          </cell>
          <cell r="C10">
            <v>14.6</v>
          </cell>
          <cell r="D10">
            <v>14.6</v>
          </cell>
        </row>
        <row r="11">
          <cell r="A11" t="str">
            <v>9830265W</v>
          </cell>
          <cell r="B11">
            <v>14.5</v>
          </cell>
          <cell r="C11">
            <v>14.6</v>
          </cell>
          <cell r="D11">
            <v>14.6</v>
          </cell>
        </row>
        <row r="12">
          <cell r="A12" t="str">
            <v>9830266X</v>
          </cell>
          <cell r="B12">
            <v>12.8</v>
          </cell>
          <cell r="C12">
            <v>14.6</v>
          </cell>
          <cell r="D12">
            <v>14.6</v>
          </cell>
        </row>
        <row r="13">
          <cell r="A13" t="str">
            <v>9830277J</v>
          </cell>
          <cell r="B13">
            <v>16.899999999999999</v>
          </cell>
          <cell r="C13">
            <v>14.6</v>
          </cell>
          <cell r="D13">
            <v>14.6</v>
          </cell>
        </row>
        <row r="14">
          <cell r="A14" t="str">
            <v>9830278K</v>
          </cell>
          <cell r="B14">
            <v>12.9</v>
          </cell>
          <cell r="C14">
            <v>14.6</v>
          </cell>
          <cell r="D14">
            <v>14.6</v>
          </cell>
        </row>
        <row r="15">
          <cell r="A15" t="str">
            <v>9830295D</v>
          </cell>
          <cell r="B15">
            <v>14.8</v>
          </cell>
          <cell r="C15">
            <v>14.6</v>
          </cell>
          <cell r="D15">
            <v>14.6</v>
          </cell>
        </row>
        <row r="16">
          <cell r="A16" t="str">
            <v>9830297F</v>
          </cell>
          <cell r="B16">
            <v>14.6</v>
          </cell>
          <cell r="C16">
            <v>14.6</v>
          </cell>
          <cell r="D16">
            <v>14.6</v>
          </cell>
        </row>
        <row r="17">
          <cell r="A17" t="str">
            <v>9830298G</v>
          </cell>
          <cell r="B17">
            <v>13.4</v>
          </cell>
          <cell r="C17">
            <v>14.6</v>
          </cell>
          <cell r="D17">
            <v>14.6</v>
          </cell>
        </row>
        <row r="18">
          <cell r="A18" t="str">
            <v>9830313Y</v>
          </cell>
          <cell r="B18">
            <v>12.3</v>
          </cell>
          <cell r="C18">
            <v>14.6</v>
          </cell>
          <cell r="D18">
            <v>14.6</v>
          </cell>
        </row>
        <row r="19">
          <cell r="A19" t="str">
            <v>9830354T</v>
          </cell>
          <cell r="B19">
            <v>12.4</v>
          </cell>
          <cell r="C19">
            <v>14.6</v>
          </cell>
          <cell r="D19">
            <v>14.6</v>
          </cell>
        </row>
        <row r="20">
          <cell r="A20" t="str">
            <v>9830355U</v>
          </cell>
          <cell r="B20">
            <v>14.5</v>
          </cell>
          <cell r="C20">
            <v>14.6</v>
          </cell>
          <cell r="D20">
            <v>14.6</v>
          </cell>
        </row>
        <row r="21">
          <cell r="A21" t="str">
            <v>9830356V</v>
          </cell>
          <cell r="B21">
            <v>15.1</v>
          </cell>
          <cell r="C21">
            <v>14.6</v>
          </cell>
          <cell r="D21">
            <v>14.6</v>
          </cell>
        </row>
        <row r="22">
          <cell r="A22" t="str">
            <v>9830357W</v>
          </cell>
          <cell r="B22">
            <v>15.7</v>
          </cell>
          <cell r="C22">
            <v>14.6</v>
          </cell>
          <cell r="D22">
            <v>14.6</v>
          </cell>
        </row>
        <row r="23">
          <cell r="A23" t="str">
            <v>9830381X</v>
          </cell>
          <cell r="B23">
            <v>14.9</v>
          </cell>
          <cell r="C23">
            <v>14.6</v>
          </cell>
          <cell r="D23">
            <v>14.6</v>
          </cell>
        </row>
        <row r="24">
          <cell r="A24" t="str">
            <v>9830382Y</v>
          </cell>
          <cell r="B24">
            <v>13.3</v>
          </cell>
          <cell r="C24">
            <v>14.6</v>
          </cell>
          <cell r="D24">
            <v>14.6</v>
          </cell>
        </row>
        <row r="25">
          <cell r="A25" t="str">
            <v>9830384A</v>
          </cell>
          <cell r="B25">
            <v>13.7</v>
          </cell>
          <cell r="C25">
            <v>14.6</v>
          </cell>
          <cell r="D25">
            <v>14.6</v>
          </cell>
        </row>
        <row r="26">
          <cell r="A26" t="str">
            <v>9830392J</v>
          </cell>
          <cell r="B26">
            <v>13.6</v>
          </cell>
          <cell r="C26">
            <v>14.6</v>
          </cell>
          <cell r="D26">
            <v>14.6</v>
          </cell>
        </row>
        <row r="27">
          <cell r="A27" t="str">
            <v>9830400T</v>
          </cell>
          <cell r="B27">
            <v>15</v>
          </cell>
          <cell r="C27">
            <v>14.6</v>
          </cell>
          <cell r="D27">
            <v>14.6</v>
          </cell>
        </row>
        <row r="28">
          <cell r="A28" t="str">
            <v>9830414H</v>
          </cell>
          <cell r="B28">
            <v>14.6</v>
          </cell>
          <cell r="C28">
            <v>14.6</v>
          </cell>
          <cell r="D28">
            <v>14.6</v>
          </cell>
        </row>
        <row r="29">
          <cell r="A29" t="str">
            <v>9830418M</v>
          </cell>
          <cell r="B29">
            <v>12.3</v>
          </cell>
          <cell r="C29">
            <v>14.6</v>
          </cell>
          <cell r="D29">
            <v>14.6</v>
          </cell>
        </row>
        <row r="30">
          <cell r="A30" t="str">
            <v>9830419N</v>
          </cell>
          <cell r="B30">
            <v>11.9</v>
          </cell>
          <cell r="C30">
            <v>14.6</v>
          </cell>
          <cell r="D30">
            <v>14.6</v>
          </cell>
        </row>
        <row r="31">
          <cell r="A31" t="str">
            <v>9830420P</v>
          </cell>
          <cell r="B31">
            <v>17.100000000000001</v>
          </cell>
          <cell r="C31">
            <v>14.6</v>
          </cell>
          <cell r="D31">
            <v>14.6</v>
          </cell>
        </row>
        <row r="32">
          <cell r="A32" t="str">
            <v>9830431B</v>
          </cell>
          <cell r="B32">
            <v>13.5</v>
          </cell>
          <cell r="C32">
            <v>14.6</v>
          </cell>
          <cell r="D32">
            <v>14.6</v>
          </cell>
        </row>
        <row r="33">
          <cell r="A33" t="str">
            <v>9830432C</v>
          </cell>
          <cell r="B33">
            <v>13.8</v>
          </cell>
          <cell r="C33">
            <v>14.6</v>
          </cell>
          <cell r="D33">
            <v>14.6</v>
          </cell>
        </row>
        <row r="34">
          <cell r="A34" t="str">
            <v>9830447U</v>
          </cell>
          <cell r="B34">
            <v>14.5</v>
          </cell>
          <cell r="C34">
            <v>14.6</v>
          </cell>
          <cell r="D34">
            <v>14.6</v>
          </cell>
        </row>
        <row r="35">
          <cell r="A35" t="str">
            <v>9830472W</v>
          </cell>
          <cell r="B35">
            <v>15.8</v>
          </cell>
          <cell r="C35">
            <v>14.6</v>
          </cell>
          <cell r="D35">
            <v>14.6</v>
          </cell>
        </row>
        <row r="36">
          <cell r="A36" t="str">
            <v>9830474Y</v>
          </cell>
          <cell r="B36">
            <v>14.7</v>
          </cell>
          <cell r="C36">
            <v>14.6</v>
          </cell>
          <cell r="D36">
            <v>14.6</v>
          </cell>
        </row>
        <row r="37">
          <cell r="A37" t="str">
            <v>9830477B</v>
          </cell>
          <cell r="B37">
            <v>13.2</v>
          </cell>
          <cell r="C37">
            <v>14.6</v>
          </cell>
          <cell r="D37">
            <v>14.6</v>
          </cell>
        </row>
        <row r="38">
          <cell r="A38" t="str">
            <v>9830482G</v>
          </cell>
          <cell r="B38">
            <v>14.2</v>
          </cell>
          <cell r="C38">
            <v>14.6</v>
          </cell>
          <cell r="D38">
            <v>14.6</v>
          </cell>
        </row>
        <row r="39">
          <cell r="A39" t="str">
            <v>9830493U</v>
          </cell>
          <cell r="B39">
            <v>12.8</v>
          </cell>
          <cell r="C39">
            <v>14.6</v>
          </cell>
          <cell r="D39">
            <v>14.6</v>
          </cell>
        </row>
        <row r="40">
          <cell r="A40" t="str">
            <v>9830518W</v>
          </cell>
          <cell r="B40">
            <v>14</v>
          </cell>
          <cell r="C40">
            <v>14.6</v>
          </cell>
          <cell r="D40">
            <v>14.6</v>
          </cell>
        </row>
        <row r="41">
          <cell r="A41" t="str">
            <v>9830522A</v>
          </cell>
          <cell r="B41">
            <v>14</v>
          </cell>
          <cell r="C41">
            <v>14.6</v>
          </cell>
          <cell r="D41">
            <v>14.6</v>
          </cell>
        </row>
        <row r="42">
          <cell r="A42" t="str">
            <v>9830524C</v>
          </cell>
          <cell r="B42">
            <v>14.1</v>
          </cell>
          <cell r="C42">
            <v>14.6</v>
          </cell>
          <cell r="D42">
            <v>14.6</v>
          </cell>
        </row>
        <row r="43">
          <cell r="A43" t="str">
            <v>9830538T</v>
          </cell>
          <cell r="B43">
            <v>14.3</v>
          </cell>
          <cell r="C43">
            <v>14.6</v>
          </cell>
          <cell r="D43">
            <v>14.6</v>
          </cell>
        </row>
        <row r="44">
          <cell r="A44" t="str">
            <v>9830616C</v>
          </cell>
          <cell r="B44">
            <v>15.2</v>
          </cell>
          <cell r="C44">
            <v>14.6</v>
          </cell>
          <cell r="D44">
            <v>14.6</v>
          </cell>
        </row>
        <row r="45">
          <cell r="A45" t="str">
            <v>9830624L</v>
          </cell>
          <cell r="B45">
            <v>14.7</v>
          </cell>
          <cell r="C45">
            <v>14.6</v>
          </cell>
          <cell r="D45">
            <v>14.6</v>
          </cell>
        </row>
        <row r="46">
          <cell r="A46" t="str">
            <v>9830625M</v>
          </cell>
          <cell r="B46">
            <v>13.9</v>
          </cell>
          <cell r="C46">
            <v>14.6</v>
          </cell>
          <cell r="D46">
            <v>14.6</v>
          </cell>
        </row>
        <row r="47">
          <cell r="A47" t="str">
            <v>9830626N</v>
          </cell>
          <cell r="B47">
            <v>14</v>
          </cell>
          <cell r="C47">
            <v>14.6</v>
          </cell>
          <cell r="D47">
            <v>14.6</v>
          </cell>
        </row>
        <row r="48">
          <cell r="A48" t="str">
            <v>9830632V</v>
          </cell>
          <cell r="B48">
            <v>14.1</v>
          </cell>
          <cell r="C48">
            <v>14.6</v>
          </cell>
          <cell r="D48">
            <v>14.6</v>
          </cell>
        </row>
        <row r="49">
          <cell r="A49" t="str">
            <v>9830639C</v>
          </cell>
          <cell r="B49">
            <v>14.4</v>
          </cell>
          <cell r="C49">
            <v>14.6</v>
          </cell>
          <cell r="D49">
            <v>14.6</v>
          </cell>
        </row>
        <row r="50">
          <cell r="A50" t="str">
            <v>9830640D</v>
          </cell>
          <cell r="B50">
            <v>14.6</v>
          </cell>
          <cell r="C50">
            <v>14.6</v>
          </cell>
          <cell r="D50">
            <v>14.6</v>
          </cell>
        </row>
        <row r="51">
          <cell r="A51" t="str">
            <v>9830649N</v>
          </cell>
          <cell r="B51">
            <v>16.100000000000001</v>
          </cell>
          <cell r="C51">
            <v>14.6</v>
          </cell>
          <cell r="D51">
            <v>14.6</v>
          </cell>
        </row>
        <row r="52">
          <cell r="A52" t="str">
            <v>9830656W</v>
          </cell>
          <cell r="B52">
            <v>14.3</v>
          </cell>
          <cell r="C52">
            <v>14.6</v>
          </cell>
          <cell r="D52">
            <v>14.6</v>
          </cell>
        </row>
        <row r="53">
          <cell r="A53" t="str">
            <v>9830681Y</v>
          </cell>
          <cell r="B53">
            <v>15</v>
          </cell>
          <cell r="C53">
            <v>14.6</v>
          </cell>
          <cell r="D53">
            <v>14.6</v>
          </cell>
        </row>
        <row r="54">
          <cell r="A54" t="str">
            <v>9830691J</v>
          </cell>
          <cell r="B54">
            <v>14.4</v>
          </cell>
          <cell r="C54">
            <v>14.6</v>
          </cell>
          <cell r="D54">
            <v>14.6</v>
          </cell>
        </row>
        <row r="55">
          <cell r="A55" t="str">
            <v>9830698S</v>
          </cell>
          <cell r="B55">
            <v>14.7</v>
          </cell>
          <cell r="C55">
            <v>14.6</v>
          </cell>
          <cell r="D55">
            <v>14.6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97.3</v>
          </cell>
          <cell r="C2">
            <v>129.69999999999999</v>
          </cell>
          <cell r="D2">
            <v>137.9</v>
          </cell>
          <cell r="E2" t="str">
            <v>Public</v>
          </cell>
          <cell r="F2">
            <v>4.9877149999999997</v>
          </cell>
        </row>
        <row r="3">
          <cell r="A3" t="str">
            <v>9830007R</v>
          </cell>
          <cell r="B3">
            <v>159.4</v>
          </cell>
          <cell r="C3">
            <v>129.69999999999999</v>
          </cell>
          <cell r="D3">
            <v>137.9</v>
          </cell>
          <cell r="E3" t="str">
            <v>Public</v>
          </cell>
          <cell r="F3">
            <v>-1.788686</v>
          </cell>
        </row>
        <row r="4">
          <cell r="A4" t="str">
            <v>9830008S</v>
          </cell>
          <cell r="B4">
            <v>137.5</v>
          </cell>
          <cell r="C4">
            <v>129.69999999999999</v>
          </cell>
          <cell r="D4">
            <v>137.9</v>
          </cell>
          <cell r="E4" t="str">
            <v>Public</v>
          </cell>
          <cell r="F4">
            <v>4.9140000000000003E-2</v>
          </cell>
        </row>
        <row r="5">
          <cell r="A5" t="str">
            <v>9830009T</v>
          </cell>
          <cell r="B5">
            <v>123</v>
          </cell>
          <cell r="C5">
            <v>129.69999999999999</v>
          </cell>
          <cell r="D5">
            <v>137.9</v>
          </cell>
          <cell r="E5" t="str">
            <v>Public</v>
          </cell>
          <cell r="F5">
            <v>1.8304670000000001</v>
          </cell>
        </row>
        <row r="6">
          <cell r="A6" t="str">
            <v>9830010U</v>
          </cell>
          <cell r="B6">
            <v>123.2</v>
          </cell>
          <cell r="C6">
            <v>129.69999999999999</v>
          </cell>
          <cell r="D6">
            <v>137.9</v>
          </cell>
          <cell r="E6" t="str">
            <v>Public</v>
          </cell>
          <cell r="F6">
            <v>1.8058970000000001</v>
          </cell>
        </row>
        <row r="7">
          <cell r="A7" t="str">
            <v>9830259P</v>
          </cell>
          <cell r="B7">
            <v>99.1</v>
          </cell>
          <cell r="C7">
            <v>150.80000000000001</v>
          </cell>
          <cell r="D7">
            <v>137.9</v>
          </cell>
          <cell r="E7" t="str">
            <v>Privé sous contrat</v>
          </cell>
          <cell r="F7">
            <v>4.7665850000000001</v>
          </cell>
        </row>
        <row r="8">
          <cell r="A8" t="str">
            <v>9830260R</v>
          </cell>
          <cell r="B8">
            <v>98.4</v>
          </cell>
          <cell r="C8">
            <v>150.80000000000001</v>
          </cell>
          <cell r="D8">
            <v>137.9</v>
          </cell>
          <cell r="E8" t="str">
            <v>Privé sous contrat</v>
          </cell>
          <cell r="F8">
            <v>4.8525799999999997</v>
          </cell>
        </row>
        <row r="9">
          <cell r="A9" t="str">
            <v>9830263U</v>
          </cell>
          <cell r="B9">
            <v>99.6</v>
          </cell>
          <cell r="C9">
            <v>150.80000000000001</v>
          </cell>
          <cell r="D9">
            <v>137.9</v>
          </cell>
          <cell r="E9" t="str">
            <v>Privé sous contrat</v>
          </cell>
          <cell r="F9">
            <v>4.7051600000000002</v>
          </cell>
        </row>
        <row r="10">
          <cell r="A10" t="str">
            <v>9830264V</v>
          </cell>
          <cell r="B10">
            <v>101.3</v>
          </cell>
          <cell r="C10">
            <v>150.80000000000001</v>
          </cell>
          <cell r="D10">
            <v>137.9</v>
          </cell>
          <cell r="E10" t="str">
            <v>Privé sous contrat</v>
          </cell>
          <cell r="F10">
            <v>4.4963139999999999</v>
          </cell>
        </row>
        <row r="11">
          <cell r="A11" t="str">
            <v>9830265W</v>
          </cell>
          <cell r="B11">
            <v>124.9</v>
          </cell>
          <cell r="C11">
            <v>150.80000000000001</v>
          </cell>
          <cell r="D11">
            <v>137.9</v>
          </cell>
          <cell r="E11" t="str">
            <v>Privé sous contrat</v>
          </cell>
          <cell r="F11">
            <v>1.5970519999999999</v>
          </cell>
        </row>
        <row r="12">
          <cell r="A12" t="str">
            <v>9830266X</v>
          </cell>
          <cell r="B12">
            <v>177.8</v>
          </cell>
          <cell r="C12">
            <v>150.80000000000001</v>
          </cell>
          <cell r="D12">
            <v>137.9</v>
          </cell>
          <cell r="E12" t="str">
            <v>Privé sous contrat</v>
          </cell>
          <cell r="F12">
            <v>-3.3194680000000001</v>
          </cell>
        </row>
        <row r="13">
          <cell r="A13" t="str">
            <v>9830277J</v>
          </cell>
          <cell r="B13">
            <v>98.3</v>
          </cell>
          <cell r="C13">
            <v>129.69999999999999</v>
          </cell>
          <cell r="D13">
            <v>137.9</v>
          </cell>
          <cell r="E13" t="str">
            <v>Public</v>
          </cell>
          <cell r="F13">
            <v>4.864865</v>
          </cell>
        </row>
        <row r="14">
          <cell r="A14" t="str">
            <v>9830278K</v>
          </cell>
          <cell r="B14">
            <v>127.2</v>
          </cell>
          <cell r="C14">
            <v>129.69999999999999</v>
          </cell>
          <cell r="D14">
            <v>137.9</v>
          </cell>
          <cell r="E14" t="str">
            <v>Public</v>
          </cell>
          <cell r="F14">
            <v>1.3144960000000001</v>
          </cell>
        </row>
        <row r="15">
          <cell r="A15" t="str">
            <v>9830295D</v>
          </cell>
          <cell r="B15">
            <v>153.4</v>
          </cell>
          <cell r="C15">
            <v>150.80000000000001</v>
          </cell>
          <cell r="D15">
            <v>137.9</v>
          </cell>
          <cell r="E15" t="str">
            <v>Privé sous contrat</v>
          </cell>
          <cell r="F15">
            <v>-1.289517</v>
          </cell>
        </row>
        <row r="16">
          <cell r="A16" t="str">
            <v>9830297F</v>
          </cell>
          <cell r="B16">
            <v>179.9</v>
          </cell>
          <cell r="C16">
            <v>150.80000000000001</v>
          </cell>
          <cell r="D16">
            <v>137.9</v>
          </cell>
          <cell r="E16" t="str">
            <v>Privé sous contrat</v>
          </cell>
          <cell r="F16">
            <v>-3.4941759999999999</v>
          </cell>
        </row>
        <row r="17">
          <cell r="A17" t="str">
            <v>9830298G</v>
          </cell>
          <cell r="B17">
            <v>170.5</v>
          </cell>
          <cell r="C17">
            <v>150.80000000000001</v>
          </cell>
          <cell r="D17">
            <v>137.9</v>
          </cell>
          <cell r="E17" t="str">
            <v>Privé sous contrat</v>
          </cell>
          <cell r="F17">
            <v>-2.7121460000000002</v>
          </cell>
        </row>
        <row r="18">
          <cell r="A18" t="str">
            <v>9830313Y</v>
          </cell>
          <cell r="B18">
            <v>151.1</v>
          </cell>
          <cell r="C18">
            <v>150.80000000000001</v>
          </cell>
          <cell r="D18">
            <v>137.9</v>
          </cell>
          <cell r="E18" t="str">
            <v>Privé sous contrat</v>
          </cell>
          <cell r="F18">
            <v>-1.0981700000000001</v>
          </cell>
        </row>
        <row r="19">
          <cell r="A19" t="str">
            <v>9830354T</v>
          </cell>
          <cell r="B19">
            <v>175.6</v>
          </cell>
          <cell r="C19">
            <v>150.80000000000001</v>
          </cell>
          <cell r="D19">
            <v>137.9</v>
          </cell>
          <cell r="E19" t="str">
            <v>Privé sous contrat</v>
          </cell>
          <cell r="F19">
            <v>-3.1364390000000002</v>
          </cell>
        </row>
        <row r="20">
          <cell r="A20" t="str">
            <v>9830355U</v>
          </cell>
          <cell r="B20">
            <v>171.2</v>
          </cell>
          <cell r="C20">
            <v>129.69999999999999</v>
          </cell>
          <cell r="D20">
            <v>137.9</v>
          </cell>
          <cell r="E20" t="str">
            <v>Public</v>
          </cell>
          <cell r="F20">
            <v>-2.7703829999999998</v>
          </cell>
        </row>
        <row r="21">
          <cell r="A21" t="str">
            <v>9830356V</v>
          </cell>
          <cell r="B21">
            <v>100.2</v>
          </cell>
          <cell r="C21">
            <v>129.69999999999999</v>
          </cell>
          <cell r="D21">
            <v>137.9</v>
          </cell>
          <cell r="E21" t="str">
            <v>Public</v>
          </cell>
          <cell r="F21">
            <v>4.6314500000000001</v>
          </cell>
        </row>
        <row r="22">
          <cell r="A22" t="str">
            <v>9830357W</v>
          </cell>
          <cell r="B22">
            <v>153.80000000000001</v>
          </cell>
          <cell r="C22">
            <v>129.69999999999999</v>
          </cell>
          <cell r="D22">
            <v>137.9</v>
          </cell>
          <cell r="E22" t="str">
            <v>Public</v>
          </cell>
          <cell r="F22">
            <v>-1.3227949999999999</v>
          </cell>
        </row>
        <row r="23">
          <cell r="A23" t="str">
            <v>9830381X</v>
          </cell>
          <cell r="B23">
            <v>123.3</v>
          </cell>
          <cell r="C23">
            <v>150.80000000000001</v>
          </cell>
          <cell r="D23">
            <v>137.9</v>
          </cell>
          <cell r="E23" t="str">
            <v>Privé sous contrat</v>
          </cell>
          <cell r="F23">
            <v>1.793612</v>
          </cell>
        </row>
        <row r="24">
          <cell r="A24" t="str">
            <v>9830382Y</v>
          </cell>
          <cell r="B24">
            <v>138.69999999999999</v>
          </cell>
          <cell r="C24">
            <v>150.80000000000001</v>
          </cell>
          <cell r="D24">
            <v>137.9</v>
          </cell>
          <cell r="E24" t="str">
            <v>Privé sous contrat</v>
          </cell>
          <cell r="F24">
            <v>-6.6556000000000004E-2</v>
          </cell>
        </row>
        <row r="25">
          <cell r="A25" t="str">
            <v>9830384A</v>
          </cell>
          <cell r="B25">
            <v>99.5</v>
          </cell>
          <cell r="C25">
            <v>129.69999999999999</v>
          </cell>
          <cell r="D25">
            <v>137.9</v>
          </cell>
          <cell r="E25" t="str">
            <v>Public</v>
          </cell>
          <cell r="F25">
            <v>4.7174449999999997</v>
          </cell>
        </row>
        <row r="26">
          <cell r="A26" t="str">
            <v>9830392J</v>
          </cell>
          <cell r="B26">
            <v>197</v>
          </cell>
          <cell r="C26">
            <v>150.80000000000001</v>
          </cell>
          <cell r="D26">
            <v>137.9</v>
          </cell>
          <cell r="E26" t="str">
            <v>Privé sous contrat</v>
          </cell>
          <cell r="F26">
            <v>-4.9168050000000001</v>
          </cell>
        </row>
        <row r="27">
          <cell r="A27" t="str">
            <v>9830400T</v>
          </cell>
          <cell r="B27">
            <v>164.1</v>
          </cell>
          <cell r="C27">
            <v>150.80000000000001</v>
          </cell>
          <cell r="D27">
            <v>137.9</v>
          </cell>
          <cell r="E27" t="str">
            <v>Privé sous contrat</v>
          </cell>
          <cell r="F27">
            <v>-2.1797</v>
          </cell>
        </row>
        <row r="28">
          <cell r="A28" t="str">
            <v>9830414H</v>
          </cell>
          <cell r="B28">
            <v>198</v>
          </cell>
          <cell r="C28">
            <v>129.69999999999999</v>
          </cell>
          <cell r="D28">
            <v>137.9</v>
          </cell>
          <cell r="E28" t="str">
            <v>Public</v>
          </cell>
          <cell r="F28">
            <v>-5</v>
          </cell>
        </row>
        <row r="29">
          <cell r="A29" t="str">
            <v>9830418M</v>
          </cell>
          <cell r="B29">
            <v>146.19999999999999</v>
          </cell>
          <cell r="C29">
            <v>129.69999999999999</v>
          </cell>
          <cell r="D29">
            <v>137.9</v>
          </cell>
          <cell r="E29" t="str">
            <v>Public</v>
          </cell>
          <cell r="F29">
            <v>-0.69051600000000002</v>
          </cell>
        </row>
        <row r="30">
          <cell r="A30" t="str">
            <v>9830419N</v>
          </cell>
          <cell r="B30">
            <v>157.6</v>
          </cell>
          <cell r="C30">
            <v>129.69999999999999</v>
          </cell>
          <cell r="D30">
            <v>137.9</v>
          </cell>
          <cell r="E30" t="str">
            <v>Public</v>
          </cell>
          <cell r="F30">
            <v>-1.638935</v>
          </cell>
        </row>
        <row r="31">
          <cell r="A31" t="str">
            <v>9830420P</v>
          </cell>
          <cell r="B31">
            <v>168.1</v>
          </cell>
          <cell r="C31">
            <v>150.80000000000001</v>
          </cell>
          <cell r="D31">
            <v>137.9</v>
          </cell>
          <cell r="E31" t="str">
            <v>Privé sous contrat</v>
          </cell>
          <cell r="F31">
            <v>-2.5124789999999999</v>
          </cell>
        </row>
        <row r="32">
          <cell r="A32" t="str">
            <v>9830431B</v>
          </cell>
          <cell r="B32">
            <v>167.7</v>
          </cell>
          <cell r="C32">
            <v>150.80000000000001</v>
          </cell>
          <cell r="D32">
            <v>137.9</v>
          </cell>
          <cell r="E32" t="str">
            <v>Privé sous contrat</v>
          </cell>
          <cell r="F32">
            <v>-2.4792010000000002</v>
          </cell>
        </row>
        <row r="33">
          <cell r="A33" t="str">
            <v>9830432C</v>
          </cell>
          <cell r="B33">
            <v>152.30000000000001</v>
          </cell>
          <cell r="C33">
            <v>150.80000000000001</v>
          </cell>
          <cell r="D33">
            <v>137.9</v>
          </cell>
          <cell r="E33" t="str">
            <v>Privé sous contrat</v>
          </cell>
          <cell r="F33">
            <v>-1.1980029999999999</v>
          </cell>
        </row>
        <row r="34">
          <cell r="A34" t="str">
            <v>9830447U</v>
          </cell>
          <cell r="B34">
            <v>177.8</v>
          </cell>
          <cell r="C34">
            <v>150.80000000000001</v>
          </cell>
          <cell r="D34">
            <v>137.9</v>
          </cell>
          <cell r="E34" t="str">
            <v>Privé sous contrat</v>
          </cell>
          <cell r="F34">
            <v>-3.3194680000000001</v>
          </cell>
        </row>
        <row r="35">
          <cell r="A35" t="str">
            <v>9830472W</v>
          </cell>
          <cell r="B35">
            <v>150.5</v>
          </cell>
          <cell r="C35">
            <v>150.80000000000001</v>
          </cell>
          <cell r="D35">
            <v>137.9</v>
          </cell>
          <cell r="E35" t="str">
            <v>Privé sous contrat</v>
          </cell>
          <cell r="F35">
            <v>-1.0482530000000001</v>
          </cell>
        </row>
        <row r="36">
          <cell r="A36" t="str">
            <v>9830474Y</v>
          </cell>
          <cell r="B36">
            <v>100.1</v>
          </cell>
          <cell r="C36">
            <v>129.69999999999999</v>
          </cell>
          <cell r="D36">
            <v>137.9</v>
          </cell>
          <cell r="E36" t="str">
            <v>Public</v>
          </cell>
          <cell r="F36">
            <v>4.6437350000000004</v>
          </cell>
        </row>
        <row r="37">
          <cell r="A37" t="str">
            <v>9830477B</v>
          </cell>
          <cell r="B37">
            <v>153.5</v>
          </cell>
          <cell r="C37">
            <v>129.69999999999999</v>
          </cell>
          <cell r="D37">
            <v>137.9</v>
          </cell>
          <cell r="E37" t="str">
            <v>Public</v>
          </cell>
          <cell r="F37">
            <v>-1.2978369999999999</v>
          </cell>
        </row>
        <row r="38">
          <cell r="A38" t="str">
            <v>9830482G</v>
          </cell>
          <cell r="B38">
            <v>192.9</v>
          </cell>
          <cell r="C38">
            <v>129.69999999999999</v>
          </cell>
          <cell r="D38">
            <v>137.9</v>
          </cell>
          <cell r="E38" t="str">
            <v>Public</v>
          </cell>
          <cell r="F38">
            <v>-4.5757070000000004</v>
          </cell>
        </row>
        <row r="39">
          <cell r="A39" t="str">
            <v>9830493U</v>
          </cell>
          <cell r="B39">
            <v>144</v>
          </cell>
          <cell r="C39">
            <v>129.69999999999999</v>
          </cell>
          <cell r="D39">
            <v>137.9</v>
          </cell>
          <cell r="E39" t="str">
            <v>Public</v>
          </cell>
          <cell r="F39">
            <v>-0.50748800000000005</v>
          </cell>
        </row>
        <row r="40">
          <cell r="A40" t="str">
            <v>9830518W</v>
          </cell>
          <cell r="B40">
            <v>196.6</v>
          </cell>
          <cell r="C40">
            <v>150.80000000000001</v>
          </cell>
          <cell r="D40">
            <v>137.9</v>
          </cell>
          <cell r="E40" t="str">
            <v>Privé sous contrat</v>
          </cell>
          <cell r="F40">
            <v>-4.883527</v>
          </cell>
        </row>
        <row r="41">
          <cell r="A41" t="str">
            <v>9830522A</v>
          </cell>
          <cell r="B41">
            <v>174.4</v>
          </cell>
          <cell r="C41">
            <v>129.69999999999999</v>
          </cell>
          <cell r="D41">
            <v>137.9</v>
          </cell>
          <cell r="E41" t="str">
            <v>Public</v>
          </cell>
          <cell r="F41">
            <v>-3.0366059999999999</v>
          </cell>
        </row>
        <row r="42">
          <cell r="A42" t="str">
            <v>9830524C</v>
          </cell>
          <cell r="B42">
            <v>103.2</v>
          </cell>
          <cell r="C42">
            <v>129.69999999999999</v>
          </cell>
          <cell r="D42">
            <v>137.9</v>
          </cell>
          <cell r="E42" t="str">
            <v>Public</v>
          </cell>
          <cell r="F42">
            <v>4.262899</v>
          </cell>
        </row>
        <row r="43">
          <cell r="A43" t="str">
            <v>9830538T</v>
          </cell>
          <cell r="B43">
            <v>100.5</v>
          </cell>
          <cell r="C43">
            <v>129.69999999999999</v>
          </cell>
          <cell r="D43">
            <v>137.9</v>
          </cell>
          <cell r="E43" t="str">
            <v>Public</v>
          </cell>
          <cell r="F43">
            <v>4.594595</v>
          </cell>
        </row>
        <row r="44">
          <cell r="A44" t="str">
            <v>9830616C</v>
          </cell>
          <cell r="B44">
            <v>103.3</v>
          </cell>
          <cell r="C44">
            <v>129.69999999999999</v>
          </cell>
          <cell r="D44">
            <v>137.9</v>
          </cell>
          <cell r="E44" t="str">
            <v>Public</v>
          </cell>
          <cell r="F44">
            <v>4.2506139999999997</v>
          </cell>
        </row>
        <row r="45">
          <cell r="A45" t="str">
            <v>9830624L</v>
          </cell>
          <cell r="B45">
            <v>118.7</v>
          </cell>
          <cell r="C45">
            <v>129.69999999999999</v>
          </cell>
          <cell r="D45">
            <v>137.9</v>
          </cell>
          <cell r="E45" t="str">
            <v>Public</v>
          </cell>
          <cell r="F45">
            <v>2.3587220000000002</v>
          </cell>
        </row>
        <row r="46">
          <cell r="A46" t="str">
            <v>9830625M</v>
          </cell>
          <cell r="B46">
            <v>98.7</v>
          </cell>
          <cell r="C46">
            <v>129.69999999999999</v>
          </cell>
          <cell r="D46">
            <v>137.9</v>
          </cell>
          <cell r="E46" t="str">
            <v>Public</v>
          </cell>
          <cell r="F46">
            <v>4.8157249999999996</v>
          </cell>
        </row>
        <row r="47">
          <cell r="A47" t="str">
            <v>9830626N</v>
          </cell>
          <cell r="B47">
            <v>110.8</v>
          </cell>
          <cell r="C47">
            <v>129.69999999999999</v>
          </cell>
          <cell r="D47">
            <v>137.9</v>
          </cell>
          <cell r="E47" t="str">
            <v>Public</v>
          </cell>
          <cell r="F47">
            <v>3.3292380000000001</v>
          </cell>
        </row>
        <row r="48">
          <cell r="A48" t="str">
            <v>9830632V</v>
          </cell>
          <cell r="B48">
            <v>181.7</v>
          </cell>
          <cell r="C48">
            <v>129.69999999999999</v>
          </cell>
          <cell r="D48">
            <v>137.9</v>
          </cell>
          <cell r="E48" t="str">
            <v>Public</v>
          </cell>
          <cell r="F48">
            <v>-3.6439270000000001</v>
          </cell>
        </row>
        <row r="49">
          <cell r="A49" t="str">
            <v>9830639C</v>
          </cell>
          <cell r="B49">
            <v>177.8</v>
          </cell>
          <cell r="C49">
            <v>129.69999999999999</v>
          </cell>
          <cell r="D49">
            <v>137.9</v>
          </cell>
          <cell r="E49" t="str">
            <v>Public</v>
          </cell>
          <cell r="F49">
            <v>-3.3194680000000001</v>
          </cell>
        </row>
        <row r="50">
          <cell r="A50" t="str">
            <v>9830640D</v>
          </cell>
          <cell r="B50">
            <v>100.2</v>
          </cell>
          <cell r="C50">
            <v>129.69999999999999</v>
          </cell>
          <cell r="D50">
            <v>137.9</v>
          </cell>
          <cell r="E50" t="str">
            <v>Public</v>
          </cell>
          <cell r="F50">
            <v>4.6314500000000001</v>
          </cell>
        </row>
        <row r="51">
          <cell r="A51" t="str">
            <v>9830649N</v>
          </cell>
          <cell r="B51">
            <v>97.2</v>
          </cell>
          <cell r="C51">
            <v>129.69999999999999</v>
          </cell>
          <cell r="D51">
            <v>137.9</v>
          </cell>
          <cell r="E51" t="str">
            <v>Public</v>
          </cell>
          <cell r="F51">
            <v>5</v>
          </cell>
        </row>
        <row r="52">
          <cell r="A52" t="str">
            <v>9830656W</v>
          </cell>
          <cell r="B52">
            <v>104</v>
          </cell>
          <cell r="C52">
            <v>129.69999999999999</v>
          </cell>
          <cell r="D52">
            <v>137.9</v>
          </cell>
          <cell r="E52" t="str">
            <v>Public</v>
          </cell>
          <cell r="F52">
            <v>4.1646190000000001</v>
          </cell>
        </row>
        <row r="53">
          <cell r="A53" t="str">
            <v>9830681Y</v>
          </cell>
          <cell r="B53">
            <v>100.8</v>
          </cell>
          <cell r="C53">
            <v>129.69999999999999</v>
          </cell>
          <cell r="D53">
            <v>137.9</v>
          </cell>
          <cell r="E53" t="str">
            <v>Public</v>
          </cell>
          <cell r="F53">
            <v>4.5577399999999999</v>
          </cell>
        </row>
        <row r="54">
          <cell r="A54" t="str">
            <v>9830691J</v>
          </cell>
          <cell r="B54">
            <v>123.6</v>
          </cell>
          <cell r="C54">
            <v>129.69999999999999</v>
          </cell>
          <cell r="D54">
            <v>137.9</v>
          </cell>
          <cell r="E54" t="str">
            <v>Public</v>
          </cell>
          <cell r="F54">
            <v>1.7567569999999999</v>
          </cell>
        </row>
        <row r="55">
          <cell r="A55" t="str">
            <v>9830698S</v>
          </cell>
          <cell r="B55">
            <v>102.3</v>
          </cell>
          <cell r="C55">
            <v>129.69999999999999</v>
          </cell>
          <cell r="D55">
            <v>137.9</v>
          </cell>
          <cell r="E55" t="str">
            <v>Public</v>
          </cell>
          <cell r="F55">
            <v>4.3734640000000002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C2" t="str">
            <v>9830004M</v>
          </cell>
          <cell r="D2" t="str">
            <v>Public</v>
          </cell>
          <cell r="E2" t="str">
            <v>CLG</v>
          </cell>
          <cell r="F2">
            <v>86.7</v>
          </cell>
          <cell r="G2">
            <v>80.599999999999994</v>
          </cell>
          <cell r="H2">
            <v>73.900000000000006</v>
          </cell>
          <cell r="I2">
            <v>2.9357799999999998</v>
          </cell>
        </row>
        <row r="3">
          <cell r="C3" t="str">
            <v>9830007R</v>
          </cell>
          <cell r="D3" t="str">
            <v>Public</v>
          </cell>
          <cell r="E3" t="str">
            <v>CLG</v>
          </cell>
          <cell r="F3">
            <v>74</v>
          </cell>
          <cell r="G3">
            <v>80.599999999999994</v>
          </cell>
          <cell r="H3">
            <v>73.900000000000006</v>
          </cell>
          <cell r="I3">
            <v>2.2936000000000002E-2</v>
          </cell>
        </row>
        <row r="4">
          <cell r="C4" t="str">
            <v>9830008S</v>
          </cell>
          <cell r="D4" t="str">
            <v>Public</v>
          </cell>
          <cell r="E4" t="str">
            <v>CLG</v>
          </cell>
          <cell r="F4">
            <v>75.7</v>
          </cell>
          <cell r="G4">
            <v>80.599999999999994</v>
          </cell>
          <cell r="H4">
            <v>73.900000000000006</v>
          </cell>
          <cell r="I4">
            <v>0.41284399999999999</v>
          </cell>
        </row>
        <row r="5">
          <cell r="C5" t="str">
            <v>9830009T</v>
          </cell>
          <cell r="D5" t="str">
            <v>Public</v>
          </cell>
          <cell r="E5" t="str">
            <v>CLG</v>
          </cell>
          <cell r="F5">
            <v>76.599999999999994</v>
          </cell>
          <cell r="G5">
            <v>80.599999999999994</v>
          </cell>
          <cell r="H5">
            <v>73.900000000000006</v>
          </cell>
          <cell r="I5">
            <v>0.61926599999999998</v>
          </cell>
        </row>
        <row r="6">
          <cell r="C6" t="str">
            <v>9830010U</v>
          </cell>
          <cell r="D6" t="str">
            <v>Public</v>
          </cell>
          <cell r="E6" t="str">
            <v>CLG</v>
          </cell>
          <cell r="F6">
            <v>93.3</v>
          </cell>
          <cell r="G6">
            <v>80.599999999999994</v>
          </cell>
          <cell r="H6">
            <v>73.900000000000006</v>
          </cell>
          <cell r="I6">
            <v>4.449541</v>
          </cell>
        </row>
        <row r="7">
          <cell r="C7" t="str">
            <v>9830259P</v>
          </cell>
          <cell r="D7" t="str">
            <v>Privé</v>
          </cell>
          <cell r="E7" t="str">
            <v>CLG</v>
          </cell>
          <cell r="F7">
            <v>63</v>
          </cell>
          <cell r="G7">
            <v>51.1</v>
          </cell>
          <cell r="H7">
            <v>73.900000000000006</v>
          </cell>
          <cell r="I7">
            <v>-0.780802</v>
          </cell>
        </row>
        <row r="8">
          <cell r="C8" t="str">
            <v>9830260R</v>
          </cell>
          <cell r="D8" t="str">
            <v>Privé</v>
          </cell>
          <cell r="E8" t="str">
            <v>CLG</v>
          </cell>
          <cell r="F8">
            <v>67</v>
          </cell>
          <cell r="G8">
            <v>51.1</v>
          </cell>
          <cell r="H8">
            <v>73.900000000000006</v>
          </cell>
          <cell r="I8">
            <v>-0.49426900000000001</v>
          </cell>
        </row>
        <row r="9">
          <cell r="C9" t="str">
            <v>9830263U</v>
          </cell>
          <cell r="D9" t="str">
            <v>Privé</v>
          </cell>
          <cell r="E9" t="str">
            <v>CLG</v>
          </cell>
          <cell r="F9">
            <v>65.400000000000006</v>
          </cell>
          <cell r="G9">
            <v>51.1</v>
          </cell>
          <cell r="H9">
            <v>73.900000000000006</v>
          </cell>
          <cell r="I9">
            <v>-0.60888299999999995</v>
          </cell>
        </row>
        <row r="10">
          <cell r="C10" t="str">
            <v>9830264V</v>
          </cell>
          <cell r="D10" t="str">
            <v>Privé</v>
          </cell>
          <cell r="E10" t="str">
            <v>CLG</v>
          </cell>
          <cell r="F10">
            <v>57.2</v>
          </cell>
          <cell r="G10">
            <v>51.1</v>
          </cell>
          <cell r="H10">
            <v>73.900000000000006</v>
          </cell>
          <cell r="I10">
            <v>-1.196275</v>
          </cell>
        </row>
        <row r="11">
          <cell r="C11" t="str">
            <v>9830265W</v>
          </cell>
          <cell r="D11" t="str">
            <v>Privé</v>
          </cell>
          <cell r="E11" t="str">
            <v>CLG</v>
          </cell>
          <cell r="F11">
            <v>72</v>
          </cell>
          <cell r="G11">
            <v>51.1</v>
          </cell>
          <cell r="H11">
            <v>73.900000000000006</v>
          </cell>
          <cell r="I11">
            <v>-0.136103</v>
          </cell>
        </row>
        <row r="12">
          <cell r="C12" t="str">
            <v>9830266X</v>
          </cell>
          <cell r="D12" t="str">
            <v>Privé</v>
          </cell>
          <cell r="E12" t="str">
            <v>CLG</v>
          </cell>
          <cell r="F12">
            <v>27.7</v>
          </cell>
          <cell r="G12">
            <v>51.1</v>
          </cell>
          <cell r="H12">
            <v>73.900000000000006</v>
          </cell>
          <cell r="I12">
            <v>-3.309456</v>
          </cell>
        </row>
        <row r="13">
          <cell r="C13" t="str">
            <v>9830277J</v>
          </cell>
          <cell r="D13" t="str">
            <v>Public</v>
          </cell>
          <cell r="E13" t="str">
            <v>CLG</v>
          </cell>
          <cell r="F13">
            <v>95.7</v>
          </cell>
          <cell r="G13">
            <v>80.599999999999994</v>
          </cell>
          <cell r="H13">
            <v>73.900000000000006</v>
          </cell>
          <cell r="I13">
            <v>5</v>
          </cell>
        </row>
        <row r="14">
          <cell r="C14" t="str">
            <v>9830278K</v>
          </cell>
          <cell r="D14" t="str">
            <v>Public</v>
          </cell>
          <cell r="E14" t="str">
            <v>CLG</v>
          </cell>
          <cell r="F14">
            <v>82.7</v>
          </cell>
          <cell r="G14">
            <v>80.599999999999994</v>
          </cell>
          <cell r="H14">
            <v>73.900000000000006</v>
          </cell>
          <cell r="I14">
            <v>2.0183490000000002</v>
          </cell>
        </row>
        <row r="15">
          <cell r="C15" t="str">
            <v>9830295D</v>
          </cell>
          <cell r="D15" t="str">
            <v>Privé</v>
          </cell>
          <cell r="E15" t="str">
            <v>CLG</v>
          </cell>
          <cell r="F15">
            <v>64.7</v>
          </cell>
          <cell r="G15">
            <v>51.1</v>
          </cell>
          <cell r="H15">
            <v>73.900000000000006</v>
          </cell>
          <cell r="I15">
            <v>-0.659026</v>
          </cell>
        </row>
        <row r="16">
          <cell r="C16" t="str">
            <v>9830297F</v>
          </cell>
          <cell r="D16" t="str">
            <v>Privé</v>
          </cell>
          <cell r="E16" t="str">
            <v>CLG</v>
          </cell>
          <cell r="F16">
            <v>66.2</v>
          </cell>
          <cell r="G16">
            <v>51.1</v>
          </cell>
          <cell r="H16">
            <v>73.900000000000006</v>
          </cell>
          <cell r="I16">
            <v>-0.55157599999999996</v>
          </cell>
        </row>
        <row r="17">
          <cell r="C17" t="str">
            <v>9830298G</v>
          </cell>
          <cell r="D17" t="str">
            <v>Privé</v>
          </cell>
          <cell r="E17" t="str">
            <v>CLG</v>
          </cell>
          <cell r="F17">
            <v>22.1</v>
          </cell>
          <cell r="G17">
            <v>51.1</v>
          </cell>
          <cell r="H17">
            <v>73.900000000000006</v>
          </cell>
          <cell r="I17">
            <v>-3.7106020000000002</v>
          </cell>
        </row>
        <row r="18">
          <cell r="C18" t="str">
            <v>9830313Y</v>
          </cell>
          <cell r="D18" t="str">
            <v>Privé</v>
          </cell>
          <cell r="E18" t="str">
            <v>CLG</v>
          </cell>
          <cell r="F18">
            <v>4.0999999999999996</v>
          </cell>
          <cell r="G18">
            <v>51.1</v>
          </cell>
          <cell r="H18">
            <v>73.900000000000006</v>
          </cell>
          <cell r="I18">
            <v>-5</v>
          </cell>
        </row>
        <row r="19">
          <cell r="C19" t="str">
            <v>9830354T</v>
          </cell>
          <cell r="D19" t="str">
            <v>Privé</v>
          </cell>
          <cell r="E19" t="str">
            <v>CLG</v>
          </cell>
          <cell r="F19">
            <v>31.2</v>
          </cell>
          <cell r="G19">
            <v>51.1</v>
          </cell>
          <cell r="H19">
            <v>73.900000000000006</v>
          </cell>
          <cell r="I19">
            <v>-3.0587390000000001</v>
          </cell>
        </row>
        <row r="20">
          <cell r="C20" t="str">
            <v>9830355U</v>
          </cell>
          <cell r="D20" t="str">
            <v>Public</v>
          </cell>
          <cell r="E20" t="str">
            <v>CLG</v>
          </cell>
          <cell r="F20">
            <v>51.1</v>
          </cell>
          <cell r="G20">
            <v>80.599999999999994</v>
          </cell>
          <cell r="H20">
            <v>73.900000000000006</v>
          </cell>
          <cell r="I20">
            <v>-1.633238</v>
          </cell>
        </row>
        <row r="21">
          <cell r="C21" t="str">
            <v>9830356V</v>
          </cell>
          <cell r="D21" t="str">
            <v>Public</v>
          </cell>
          <cell r="E21" t="str">
            <v>CLG</v>
          </cell>
          <cell r="F21">
            <v>90</v>
          </cell>
          <cell r="G21">
            <v>80.599999999999994</v>
          </cell>
          <cell r="H21">
            <v>73.900000000000006</v>
          </cell>
          <cell r="I21">
            <v>3.6926610000000002</v>
          </cell>
        </row>
        <row r="22">
          <cell r="C22" t="str">
            <v>9830357W</v>
          </cell>
          <cell r="D22" t="str">
            <v>Public</v>
          </cell>
          <cell r="E22" t="str">
            <v>CLG</v>
          </cell>
          <cell r="F22">
            <v>78</v>
          </cell>
          <cell r="G22">
            <v>80.599999999999994</v>
          </cell>
          <cell r="H22">
            <v>73.900000000000006</v>
          </cell>
          <cell r="I22">
            <v>0.94036699999999995</v>
          </cell>
        </row>
        <row r="23">
          <cell r="C23" t="str">
            <v>9830381X</v>
          </cell>
          <cell r="D23" t="str">
            <v>Privé</v>
          </cell>
          <cell r="E23" t="str">
            <v>CLG</v>
          </cell>
          <cell r="F23">
            <v>65.3</v>
          </cell>
          <cell r="G23">
            <v>51.1</v>
          </cell>
          <cell r="H23">
            <v>73.900000000000006</v>
          </cell>
          <cell r="I23">
            <v>-0.61604599999999998</v>
          </cell>
        </row>
        <row r="24">
          <cell r="C24" t="str">
            <v>9830382Y</v>
          </cell>
          <cell r="D24" t="str">
            <v>Privé</v>
          </cell>
          <cell r="E24" t="str">
            <v>CLG</v>
          </cell>
          <cell r="F24">
            <v>39.299999999999997</v>
          </cell>
          <cell r="G24">
            <v>51.1</v>
          </cell>
          <cell r="H24">
            <v>73.900000000000006</v>
          </cell>
          <cell r="I24">
            <v>-2.47851</v>
          </cell>
        </row>
        <row r="25">
          <cell r="C25" t="str">
            <v>9830384A</v>
          </cell>
          <cell r="D25" t="str">
            <v>Public</v>
          </cell>
          <cell r="E25" t="str">
            <v>CLG</v>
          </cell>
          <cell r="F25">
            <v>86.8</v>
          </cell>
          <cell r="G25">
            <v>80.599999999999994</v>
          </cell>
          <cell r="H25">
            <v>73.900000000000006</v>
          </cell>
          <cell r="I25">
            <v>2.9587159999999999</v>
          </cell>
        </row>
        <row r="26">
          <cell r="C26" t="str">
            <v>9830392J</v>
          </cell>
          <cell r="D26" t="str">
            <v>Privé</v>
          </cell>
          <cell r="E26" t="str">
            <v>CLG</v>
          </cell>
          <cell r="F26">
            <v>34.799999999999997</v>
          </cell>
          <cell r="G26">
            <v>51.1</v>
          </cell>
          <cell r="H26">
            <v>73.900000000000006</v>
          </cell>
          <cell r="I26">
            <v>-2.8008600000000001</v>
          </cell>
        </row>
        <row r="27">
          <cell r="C27" t="str">
            <v>9830400T</v>
          </cell>
          <cell r="D27" t="str">
            <v>Privé</v>
          </cell>
          <cell r="E27" t="str">
            <v>CLG</v>
          </cell>
          <cell r="F27">
            <v>31.1</v>
          </cell>
          <cell r="G27">
            <v>51.1</v>
          </cell>
          <cell r="H27">
            <v>73.900000000000006</v>
          </cell>
          <cell r="I27">
            <v>-3.065903</v>
          </cell>
        </row>
        <row r="28">
          <cell r="C28" t="str">
            <v>9830414H</v>
          </cell>
          <cell r="D28" t="str">
            <v>Public</v>
          </cell>
          <cell r="E28" t="str">
            <v>CLG</v>
          </cell>
          <cell r="F28">
            <v>45.7</v>
          </cell>
          <cell r="G28">
            <v>80.599999999999994</v>
          </cell>
          <cell r="H28">
            <v>73.900000000000006</v>
          </cell>
          <cell r="I28">
            <v>-2.020057</v>
          </cell>
        </row>
        <row r="29">
          <cell r="C29" t="str">
            <v>9830418M</v>
          </cell>
          <cell r="D29" t="str">
            <v>Public</v>
          </cell>
          <cell r="E29" t="str">
            <v>CLG</v>
          </cell>
          <cell r="F29">
            <v>52</v>
          </cell>
          <cell r="G29">
            <v>80.599999999999994</v>
          </cell>
          <cell r="H29">
            <v>73.900000000000006</v>
          </cell>
          <cell r="I29">
            <v>-1.5687679999999999</v>
          </cell>
        </row>
        <row r="30">
          <cell r="C30" t="str">
            <v>9830419N</v>
          </cell>
          <cell r="D30" t="str">
            <v>Public</v>
          </cell>
          <cell r="E30" t="str">
            <v>CLG</v>
          </cell>
          <cell r="F30">
            <v>46.5</v>
          </cell>
          <cell r="G30">
            <v>80.599999999999994</v>
          </cell>
          <cell r="H30">
            <v>73.900000000000006</v>
          </cell>
          <cell r="I30">
            <v>-1.9627509999999999</v>
          </cell>
        </row>
        <row r="31">
          <cell r="C31" t="str">
            <v>9830420P</v>
          </cell>
          <cell r="D31" t="str">
            <v>Privé</v>
          </cell>
          <cell r="E31" t="str">
            <v>CLG</v>
          </cell>
          <cell r="F31">
            <v>32.1</v>
          </cell>
          <cell r="G31">
            <v>51.1</v>
          </cell>
          <cell r="H31">
            <v>73.900000000000006</v>
          </cell>
          <cell r="I31">
            <v>-2.9942690000000001</v>
          </cell>
        </row>
        <row r="32">
          <cell r="C32" t="str">
            <v>9830431B</v>
          </cell>
          <cell r="D32" t="str">
            <v>Privé</v>
          </cell>
          <cell r="E32" t="str">
            <v>CLG</v>
          </cell>
          <cell r="F32">
            <v>27.1</v>
          </cell>
          <cell r="G32">
            <v>51.1</v>
          </cell>
          <cell r="H32">
            <v>73.900000000000006</v>
          </cell>
          <cell r="I32">
            <v>-3.352436</v>
          </cell>
        </row>
        <row r="33">
          <cell r="C33" t="str">
            <v>9830432C</v>
          </cell>
          <cell r="D33" t="str">
            <v>Privé</v>
          </cell>
          <cell r="E33" t="str">
            <v>CLG</v>
          </cell>
          <cell r="F33">
            <v>47.8</v>
          </cell>
          <cell r="G33">
            <v>51.1</v>
          </cell>
          <cell r="H33">
            <v>73.900000000000006</v>
          </cell>
          <cell r="I33">
            <v>-1.8696280000000001</v>
          </cell>
        </row>
        <row r="34">
          <cell r="C34" t="str">
            <v>9830447U</v>
          </cell>
          <cell r="D34" t="str">
            <v>Privé</v>
          </cell>
          <cell r="E34" t="str">
            <v>CLG</v>
          </cell>
          <cell r="F34">
            <v>28.1</v>
          </cell>
          <cell r="G34">
            <v>51.1</v>
          </cell>
          <cell r="H34">
            <v>73.900000000000006</v>
          </cell>
          <cell r="I34">
            <v>-3.280802</v>
          </cell>
        </row>
        <row r="35">
          <cell r="C35" t="str">
            <v>9830472W</v>
          </cell>
          <cell r="D35" t="str">
            <v>Privé</v>
          </cell>
          <cell r="E35" t="str">
            <v>CLG</v>
          </cell>
          <cell r="F35">
            <v>28.2</v>
          </cell>
          <cell r="G35">
            <v>51.1</v>
          </cell>
          <cell r="H35">
            <v>73.900000000000006</v>
          </cell>
          <cell r="I35">
            <v>-3.2736390000000002</v>
          </cell>
        </row>
        <row r="36">
          <cell r="C36" t="str">
            <v>9830474Y</v>
          </cell>
          <cell r="D36" t="str">
            <v>Public</v>
          </cell>
          <cell r="E36" t="str">
            <v>CLG</v>
          </cell>
          <cell r="F36">
            <v>85.6</v>
          </cell>
          <cell r="G36">
            <v>80.599999999999994</v>
          </cell>
          <cell r="H36">
            <v>73.900000000000006</v>
          </cell>
          <cell r="I36">
            <v>2.6834859999999998</v>
          </cell>
        </row>
        <row r="37">
          <cell r="C37" t="str">
            <v>9830477B</v>
          </cell>
          <cell r="D37" t="str">
            <v>Public</v>
          </cell>
          <cell r="E37" t="str">
            <v>CLG</v>
          </cell>
          <cell r="F37">
            <v>70.8</v>
          </cell>
          <cell r="G37">
            <v>80.599999999999994</v>
          </cell>
          <cell r="H37">
            <v>73.900000000000006</v>
          </cell>
          <cell r="I37">
            <v>-0.22206300000000001</v>
          </cell>
        </row>
        <row r="38">
          <cell r="C38" t="str">
            <v>9830482G</v>
          </cell>
          <cell r="D38" t="str">
            <v>Public</v>
          </cell>
          <cell r="E38" t="str">
            <v>CLG</v>
          </cell>
          <cell r="F38">
            <v>55.3</v>
          </cell>
          <cell r="G38">
            <v>80.599999999999994</v>
          </cell>
          <cell r="H38">
            <v>73.900000000000006</v>
          </cell>
          <cell r="I38">
            <v>-1.3323780000000001</v>
          </cell>
        </row>
        <row r="39">
          <cell r="C39" t="str">
            <v>9830493U</v>
          </cell>
          <cell r="D39" t="str">
            <v>Public</v>
          </cell>
          <cell r="E39" t="str">
            <v>CLG</v>
          </cell>
          <cell r="F39">
            <v>74.2</v>
          </cell>
          <cell r="G39">
            <v>80.599999999999994</v>
          </cell>
          <cell r="H39">
            <v>73.900000000000006</v>
          </cell>
          <cell r="I39">
            <v>6.8806999999999993E-2</v>
          </cell>
        </row>
        <row r="40">
          <cell r="C40" t="str">
            <v>9830518W</v>
          </cell>
          <cell r="D40" t="str">
            <v>Privé</v>
          </cell>
          <cell r="E40" t="str">
            <v>CLG</v>
          </cell>
          <cell r="F40">
            <v>24.6</v>
          </cell>
          <cell r="G40">
            <v>51.1</v>
          </cell>
          <cell r="H40">
            <v>73.900000000000006</v>
          </cell>
          <cell r="I40">
            <v>-3.5315189999999999</v>
          </cell>
        </row>
        <row r="41">
          <cell r="C41" t="str">
            <v>9830522A</v>
          </cell>
          <cell r="D41" t="str">
            <v>Public</v>
          </cell>
          <cell r="E41" t="str">
            <v>CLG</v>
          </cell>
          <cell r="F41">
            <v>44.8</v>
          </cell>
          <cell r="G41">
            <v>80.599999999999994</v>
          </cell>
          <cell r="H41">
            <v>73.900000000000006</v>
          </cell>
          <cell r="I41">
            <v>-2.084527</v>
          </cell>
        </row>
        <row r="42">
          <cell r="C42" t="str">
            <v>9830524C</v>
          </cell>
          <cell r="D42" t="str">
            <v>Public</v>
          </cell>
          <cell r="E42" t="str">
            <v>CLG</v>
          </cell>
          <cell r="F42">
            <v>95</v>
          </cell>
          <cell r="G42">
            <v>80.599999999999994</v>
          </cell>
          <cell r="H42">
            <v>73.900000000000006</v>
          </cell>
          <cell r="I42">
            <v>4.8394500000000003</v>
          </cell>
        </row>
        <row r="43">
          <cell r="C43" t="str">
            <v>9830538T</v>
          </cell>
          <cell r="D43" t="str">
            <v>Public</v>
          </cell>
          <cell r="E43" t="str">
            <v>CLG</v>
          </cell>
          <cell r="F43">
            <v>79.099999999999994</v>
          </cell>
          <cell r="G43">
            <v>80.599999999999994</v>
          </cell>
          <cell r="H43">
            <v>73.900000000000006</v>
          </cell>
          <cell r="I43">
            <v>1.192661</v>
          </cell>
        </row>
        <row r="44">
          <cell r="C44" t="str">
            <v>9830616C</v>
          </cell>
          <cell r="D44" t="str">
            <v>Public</v>
          </cell>
          <cell r="E44" t="str">
            <v>CLG</v>
          </cell>
          <cell r="F44">
            <v>84.3</v>
          </cell>
          <cell r="G44">
            <v>80.599999999999994</v>
          </cell>
          <cell r="H44">
            <v>73.900000000000006</v>
          </cell>
          <cell r="I44">
            <v>2.3853209999999998</v>
          </cell>
        </row>
        <row r="45">
          <cell r="C45" t="str">
            <v>9830624L</v>
          </cell>
          <cell r="D45" t="str">
            <v>Public</v>
          </cell>
          <cell r="E45" t="str">
            <v>CLG</v>
          </cell>
          <cell r="F45">
            <v>77.900000000000006</v>
          </cell>
          <cell r="G45">
            <v>80.599999999999994</v>
          </cell>
          <cell r="H45">
            <v>73.900000000000006</v>
          </cell>
          <cell r="I45">
            <v>0.917431</v>
          </cell>
        </row>
        <row r="46">
          <cell r="C46" t="str">
            <v>9830625M</v>
          </cell>
          <cell r="D46" t="str">
            <v>Public</v>
          </cell>
          <cell r="E46" t="str">
            <v>CLG</v>
          </cell>
          <cell r="F46">
            <v>82.3</v>
          </cell>
          <cell r="G46">
            <v>80.599999999999994</v>
          </cell>
          <cell r="H46">
            <v>73.900000000000006</v>
          </cell>
          <cell r="I46">
            <v>1.926606</v>
          </cell>
        </row>
        <row r="47">
          <cell r="C47" t="str">
            <v>9830626N</v>
          </cell>
          <cell r="D47" t="str">
            <v>Public</v>
          </cell>
          <cell r="E47" t="str">
            <v>CLG</v>
          </cell>
          <cell r="F47">
            <v>91.6</v>
          </cell>
          <cell r="G47">
            <v>80.599999999999994</v>
          </cell>
          <cell r="H47">
            <v>73.900000000000006</v>
          </cell>
          <cell r="I47">
            <v>4.0596329999999998</v>
          </cell>
        </row>
        <row r="48">
          <cell r="C48" t="str">
            <v>9830632V</v>
          </cell>
          <cell r="D48" t="str">
            <v>Public</v>
          </cell>
          <cell r="E48" t="str">
            <v>CLG</v>
          </cell>
          <cell r="F48">
            <v>40.6</v>
          </cell>
          <cell r="G48">
            <v>80.599999999999994</v>
          </cell>
          <cell r="H48">
            <v>73.900000000000006</v>
          </cell>
          <cell r="I48">
            <v>-2.3853870000000001</v>
          </cell>
        </row>
        <row r="49">
          <cell r="C49" t="str">
            <v>9830639C</v>
          </cell>
          <cell r="D49" t="str">
            <v>Public</v>
          </cell>
          <cell r="E49" t="str">
            <v>CLG</v>
          </cell>
          <cell r="F49">
            <v>41.7</v>
          </cell>
          <cell r="G49">
            <v>80.599999999999994</v>
          </cell>
          <cell r="H49">
            <v>73.900000000000006</v>
          </cell>
          <cell r="I49">
            <v>-2.3065899999999999</v>
          </cell>
        </row>
        <row r="50">
          <cell r="C50" t="str">
            <v>9830640D</v>
          </cell>
          <cell r="D50" t="str">
            <v>Public</v>
          </cell>
          <cell r="E50" t="str">
            <v>CLG</v>
          </cell>
          <cell r="F50">
            <v>87.1</v>
          </cell>
          <cell r="G50">
            <v>80.599999999999994</v>
          </cell>
          <cell r="H50">
            <v>73.900000000000006</v>
          </cell>
          <cell r="I50">
            <v>3.027523</v>
          </cell>
        </row>
        <row r="51">
          <cell r="C51" t="str">
            <v>9830649N</v>
          </cell>
          <cell r="D51" t="str">
            <v>Public</v>
          </cell>
          <cell r="E51" t="str">
            <v>CLG</v>
          </cell>
          <cell r="F51">
            <v>88.9</v>
          </cell>
          <cell r="G51">
            <v>80.599999999999994</v>
          </cell>
          <cell r="H51">
            <v>73.900000000000006</v>
          </cell>
          <cell r="I51">
            <v>3.4403670000000002</v>
          </cell>
        </row>
        <row r="52">
          <cell r="C52" t="str">
            <v>9830656W</v>
          </cell>
          <cell r="D52" t="str">
            <v>Public</v>
          </cell>
          <cell r="E52" t="str">
            <v>CLG</v>
          </cell>
          <cell r="F52">
            <v>91.2</v>
          </cell>
          <cell r="G52">
            <v>80.599999999999994</v>
          </cell>
          <cell r="H52">
            <v>73.900000000000006</v>
          </cell>
          <cell r="I52">
            <v>3.9678900000000001</v>
          </cell>
        </row>
        <row r="53">
          <cell r="C53" t="str">
            <v>9830681Y</v>
          </cell>
          <cell r="D53" t="str">
            <v>Public</v>
          </cell>
          <cell r="E53" t="str">
            <v>CLG</v>
          </cell>
          <cell r="F53">
            <v>85.9</v>
          </cell>
          <cell r="G53">
            <v>80.599999999999994</v>
          </cell>
          <cell r="H53">
            <v>73.900000000000006</v>
          </cell>
          <cell r="I53">
            <v>2.752294</v>
          </cell>
        </row>
        <row r="54">
          <cell r="C54" t="str">
            <v>9830691J</v>
          </cell>
          <cell r="D54" t="str">
            <v>Public</v>
          </cell>
          <cell r="E54" t="str">
            <v>CLG</v>
          </cell>
          <cell r="F54">
            <v>82.3</v>
          </cell>
          <cell r="G54">
            <v>80.599999999999994</v>
          </cell>
          <cell r="H54">
            <v>73.900000000000006</v>
          </cell>
          <cell r="I54">
            <v>1.926606</v>
          </cell>
        </row>
        <row r="55">
          <cell r="C55" t="str">
            <v>9830698S</v>
          </cell>
          <cell r="D55" t="str">
            <v>Public</v>
          </cell>
          <cell r="E55" t="str">
            <v>CLG</v>
          </cell>
          <cell r="F55">
            <v>86.6</v>
          </cell>
          <cell r="G55">
            <v>80.599999999999994</v>
          </cell>
          <cell r="H55">
            <v>73.900000000000006</v>
          </cell>
          <cell r="I55">
            <v>2.9128440000000002</v>
          </cell>
        </row>
        <row r="56">
          <cell r="C56" t="str">
            <v>9830002K</v>
          </cell>
          <cell r="D56" t="str">
            <v>Public</v>
          </cell>
          <cell r="E56" t="str">
            <v>LGT</v>
          </cell>
          <cell r="F56">
            <v>93.7</v>
          </cell>
          <cell r="G56">
            <v>88.9</v>
          </cell>
          <cell r="H56">
            <v>86.3</v>
          </cell>
          <cell r="I56">
            <v>4.8684209999999997</v>
          </cell>
        </row>
        <row r="57">
          <cell r="C57" t="str">
            <v>9830003L</v>
          </cell>
          <cell r="D57" t="str">
            <v>Public</v>
          </cell>
          <cell r="E57" t="str">
            <v>LGT</v>
          </cell>
          <cell r="F57">
            <v>89.8</v>
          </cell>
          <cell r="G57">
            <v>88.9</v>
          </cell>
          <cell r="H57">
            <v>86.3</v>
          </cell>
          <cell r="I57">
            <v>2.302632</v>
          </cell>
        </row>
        <row r="58">
          <cell r="C58" t="str">
            <v>9830261S</v>
          </cell>
          <cell r="D58" t="str">
            <v>Privé</v>
          </cell>
          <cell r="E58" t="str">
            <v>LGT</v>
          </cell>
          <cell r="F58">
            <v>77.099999999999994</v>
          </cell>
          <cell r="G58">
            <v>76.8</v>
          </cell>
          <cell r="H58">
            <v>86.3</v>
          </cell>
          <cell r="I58">
            <v>-2.643678</v>
          </cell>
        </row>
        <row r="59">
          <cell r="C59" t="str">
            <v>9830377T</v>
          </cell>
          <cell r="D59" t="str">
            <v>Privé</v>
          </cell>
          <cell r="E59" t="str">
            <v>LGT</v>
          </cell>
          <cell r="F59">
            <v>73.8</v>
          </cell>
          <cell r="G59">
            <v>76.8</v>
          </cell>
          <cell r="H59">
            <v>86.3</v>
          </cell>
          <cell r="I59">
            <v>-3.5919539999999999</v>
          </cell>
        </row>
        <row r="60">
          <cell r="C60" t="str">
            <v>9830483H</v>
          </cell>
          <cell r="D60" t="str">
            <v>Public</v>
          </cell>
          <cell r="E60" t="str">
            <v>LGT</v>
          </cell>
          <cell r="F60">
            <v>68.900000000000006</v>
          </cell>
          <cell r="G60">
            <v>88.9</v>
          </cell>
          <cell r="H60">
            <v>86.3</v>
          </cell>
          <cell r="I60">
            <v>-5</v>
          </cell>
        </row>
        <row r="61">
          <cell r="C61" t="str">
            <v>9830504F</v>
          </cell>
          <cell r="D61" t="str">
            <v>Privé</v>
          </cell>
          <cell r="E61" t="str">
            <v>LGT</v>
          </cell>
          <cell r="F61">
            <v>79.5</v>
          </cell>
          <cell r="G61">
            <v>76.8</v>
          </cell>
          <cell r="H61">
            <v>86.3</v>
          </cell>
          <cell r="I61">
            <v>-1.9540230000000001</v>
          </cell>
        </row>
        <row r="62">
          <cell r="C62" t="str">
            <v>9830507J</v>
          </cell>
          <cell r="D62" t="str">
            <v>Public</v>
          </cell>
          <cell r="E62" t="str">
            <v>LGT</v>
          </cell>
          <cell r="F62">
            <v>84.2</v>
          </cell>
          <cell r="G62">
            <v>88.9</v>
          </cell>
          <cell r="H62">
            <v>86.3</v>
          </cell>
          <cell r="I62">
            <v>-0.60344799999999998</v>
          </cell>
        </row>
        <row r="63">
          <cell r="C63" t="str">
            <v>9830557N</v>
          </cell>
          <cell r="D63" t="str">
            <v>Public</v>
          </cell>
          <cell r="E63" t="str">
            <v>LGT</v>
          </cell>
          <cell r="F63">
            <v>93.9</v>
          </cell>
          <cell r="G63">
            <v>88.9</v>
          </cell>
          <cell r="H63">
            <v>86.3</v>
          </cell>
          <cell r="I63">
            <v>5</v>
          </cell>
        </row>
        <row r="64">
          <cell r="C64" t="str">
            <v>9830635Y</v>
          </cell>
          <cell r="D64" t="str">
            <v>Public</v>
          </cell>
          <cell r="E64" t="str">
            <v>LGT</v>
          </cell>
          <cell r="F64">
            <v>85.4</v>
          </cell>
          <cell r="G64">
            <v>88.9</v>
          </cell>
          <cell r="H64">
            <v>86.3</v>
          </cell>
          <cell r="I64">
            <v>-0.25862099999999999</v>
          </cell>
        </row>
        <row r="65">
          <cell r="C65" t="str">
            <v>9830693L</v>
          </cell>
          <cell r="D65" t="str">
            <v>Public</v>
          </cell>
          <cell r="E65" t="str">
            <v>LGT</v>
          </cell>
          <cell r="F65">
            <v>87.9</v>
          </cell>
          <cell r="G65">
            <v>88.9</v>
          </cell>
          <cell r="H65">
            <v>86.3</v>
          </cell>
          <cell r="I65">
            <v>1.052632</v>
          </cell>
        </row>
        <row r="66">
          <cell r="C66" t="str">
            <v>9830006P</v>
          </cell>
          <cell r="D66" t="str">
            <v>Public</v>
          </cell>
          <cell r="E66" t="str">
            <v>LP</v>
          </cell>
          <cell r="F66">
            <v>90.7</v>
          </cell>
          <cell r="G66">
            <v>89.3</v>
          </cell>
          <cell r="H66">
            <v>79.400000000000006</v>
          </cell>
          <cell r="I66">
            <v>4.913043</v>
          </cell>
        </row>
        <row r="67">
          <cell r="C67" t="str">
            <v>9830269A</v>
          </cell>
          <cell r="D67" t="str">
            <v>Privé</v>
          </cell>
          <cell r="E67" t="str">
            <v>LP</v>
          </cell>
          <cell r="F67">
            <v>71.8</v>
          </cell>
          <cell r="G67">
            <v>71.900000000000006</v>
          </cell>
          <cell r="H67">
            <v>79.400000000000006</v>
          </cell>
          <cell r="I67">
            <v>-0.98191200000000001</v>
          </cell>
        </row>
        <row r="68">
          <cell r="C68" t="str">
            <v>9830270B</v>
          </cell>
          <cell r="D68" t="str">
            <v>Privé</v>
          </cell>
          <cell r="E68" t="str">
            <v>LP</v>
          </cell>
          <cell r="F68">
            <v>73.8</v>
          </cell>
          <cell r="G68">
            <v>71.900000000000006</v>
          </cell>
          <cell r="H68">
            <v>79.400000000000006</v>
          </cell>
          <cell r="I68">
            <v>-0.72351399999999999</v>
          </cell>
        </row>
        <row r="69">
          <cell r="C69" t="str">
            <v>9830271C</v>
          </cell>
          <cell r="D69" t="str">
            <v>Privé</v>
          </cell>
          <cell r="E69" t="str">
            <v>LP</v>
          </cell>
          <cell r="F69">
            <v>79</v>
          </cell>
          <cell r="G69">
            <v>71.900000000000006</v>
          </cell>
          <cell r="H69">
            <v>79.400000000000006</v>
          </cell>
          <cell r="I69">
            <v>-5.1679999999999997E-2</v>
          </cell>
        </row>
        <row r="70">
          <cell r="C70" t="str">
            <v>9830272D</v>
          </cell>
          <cell r="D70" t="str">
            <v>Privé</v>
          </cell>
          <cell r="E70" t="str">
            <v>LP</v>
          </cell>
          <cell r="F70">
            <v>64.900000000000006</v>
          </cell>
          <cell r="G70">
            <v>71.900000000000006</v>
          </cell>
          <cell r="H70">
            <v>79.400000000000006</v>
          </cell>
          <cell r="I70">
            <v>-1.8733850000000001</v>
          </cell>
        </row>
        <row r="71">
          <cell r="C71" t="str">
            <v>9830273E</v>
          </cell>
          <cell r="D71" t="str">
            <v>Privé</v>
          </cell>
          <cell r="E71" t="str">
            <v>LP</v>
          </cell>
          <cell r="F71">
            <v>40.700000000000003</v>
          </cell>
          <cell r="G71">
            <v>71.900000000000006</v>
          </cell>
          <cell r="H71">
            <v>79.400000000000006</v>
          </cell>
          <cell r="I71">
            <v>-5</v>
          </cell>
        </row>
        <row r="72">
          <cell r="C72" t="str">
            <v>9830294C</v>
          </cell>
          <cell r="D72" t="str">
            <v>Privé</v>
          </cell>
          <cell r="E72" t="str">
            <v>LP</v>
          </cell>
          <cell r="F72">
            <v>90</v>
          </cell>
          <cell r="G72">
            <v>71.900000000000006</v>
          </cell>
          <cell r="H72">
            <v>79.400000000000006</v>
          </cell>
          <cell r="I72">
            <v>4.6086960000000001</v>
          </cell>
        </row>
        <row r="73">
          <cell r="C73" t="str">
            <v>9830306R</v>
          </cell>
          <cell r="D73" t="str">
            <v>Public</v>
          </cell>
          <cell r="E73" t="str">
            <v>LP</v>
          </cell>
          <cell r="F73">
            <v>90.9</v>
          </cell>
          <cell r="G73">
            <v>89.3</v>
          </cell>
          <cell r="H73">
            <v>79.400000000000006</v>
          </cell>
          <cell r="I73">
            <v>5</v>
          </cell>
        </row>
        <row r="74">
          <cell r="C74" t="str">
            <v>9830401U</v>
          </cell>
          <cell r="D74" t="str">
            <v>Privé</v>
          </cell>
          <cell r="E74" t="str">
            <v>LP</v>
          </cell>
          <cell r="F74">
            <v>51.3</v>
          </cell>
          <cell r="G74">
            <v>71.900000000000006</v>
          </cell>
          <cell r="H74">
            <v>79.400000000000006</v>
          </cell>
          <cell r="I74">
            <v>-3.6304910000000001</v>
          </cell>
        </row>
        <row r="75">
          <cell r="C75" t="str">
            <v>9830460H</v>
          </cell>
          <cell r="D75" t="str">
            <v>Public</v>
          </cell>
          <cell r="E75" t="str">
            <v>LP</v>
          </cell>
          <cell r="F75">
            <v>84.4</v>
          </cell>
          <cell r="G75">
            <v>89.3</v>
          </cell>
          <cell r="H75">
            <v>79.400000000000006</v>
          </cell>
          <cell r="I75">
            <v>2.1739130000000002</v>
          </cell>
        </row>
        <row r="76">
          <cell r="C76" t="str">
            <v>9830003L</v>
          </cell>
          <cell r="D76" t="str">
            <v>Public</v>
          </cell>
          <cell r="E76" t="str">
            <v>LPO</v>
          </cell>
          <cell r="F76">
            <v>89.8</v>
          </cell>
          <cell r="G76">
            <v>85.7</v>
          </cell>
          <cell r="H76">
            <v>84.2</v>
          </cell>
          <cell r="I76">
            <v>5</v>
          </cell>
        </row>
        <row r="77">
          <cell r="C77" t="str">
            <v>9830377T</v>
          </cell>
          <cell r="D77" t="str">
            <v>Privé</v>
          </cell>
          <cell r="E77" t="str">
            <v>LPO</v>
          </cell>
          <cell r="F77">
            <v>73.8</v>
          </cell>
          <cell r="G77">
            <v>73.8</v>
          </cell>
          <cell r="H77">
            <v>84.2</v>
          </cell>
          <cell r="I77">
            <v>-3.3986930000000002</v>
          </cell>
        </row>
        <row r="78">
          <cell r="C78" t="str">
            <v>9830483H</v>
          </cell>
          <cell r="D78" t="str">
            <v>Public</v>
          </cell>
          <cell r="E78" t="str">
            <v>LPO</v>
          </cell>
          <cell r="F78">
            <v>68.900000000000006</v>
          </cell>
          <cell r="G78">
            <v>85.7</v>
          </cell>
          <cell r="H78">
            <v>84.2</v>
          </cell>
          <cell r="I78">
            <v>-5</v>
          </cell>
        </row>
        <row r="79">
          <cell r="C79" t="str">
            <v>9830635Y</v>
          </cell>
          <cell r="D79" t="str">
            <v>Public</v>
          </cell>
          <cell r="E79" t="str">
            <v>LPO</v>
          </cell>
          <cell r="F79">
            <v>85.4</v>
          </cell>
          <cell r="G79">
            <v>85.7</v>
          </cell>
          <cell r="H79">
            <v>84.2</v>
          </cell>
          <cell r="I79">
            <v>1.071429</v>
          </cell>
        </row>
        <row r="80">
          <cell r="C80" t="str">
            <v>9830693L</v>
          </cell>
          <cell r="D80" t="str">
            <v>Public</v>
          </cell>
          <cell r="E80" t="str">
            <v>LPO</v>
          </cell>
          <cell r="F80">
            <v>87.9</v>
          </cell>
          <cell r="G80">
            <v>85.7</v>
          </cell>
          <cell r="H80">
            <v>84.2</v>
          </cell>
          <cell r="I80">
            <v>3.3035709999999998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C2" t="str">
            <v>9830004M</v>
          </cell>
          <cell r="D2" t="str">
            <v>Public</v>
          </cell>
          <cell r="E2" t="str">
            <v>CLG</v>
          </cell>
          <cell r="F2">
            <v>5.9</v>
          </cell>
          <cell r="G2">
            <v>5.7</v>
          </cell>
          <cell r="H2">
            <v>5.8</v>
          </cell>
        </row>
        <row r="3">
          <cell r="C3" t="str">
            <v>9830007R</v>
          </cell>
          <cell r="D3" t="str">
            <v>Public</v>
          </cell>
          <cell r="E3" t="str">
            <v>CLG</v>
          </cell>
          <cell r="F3">
            <v>4.5999999999999996</v>
          </cell>
          <cell r="G3">
            <v>5.7</v>
          </cell>
          <cell r="H3">
            <v>5.8</v>
          </cell>
        </row>
        <row r="4">
          <cell r="C4" t="str">
            <v>9830008S</v>
          </cell>
          <cell r="D4" t="str">
            <v>Public</v>
          </cell>
          <cell r="E4" t="str">
            <v>CLG</v>
          </cell>
          <cell r="F4">
            <v>2.9</v>
          </cell>
          <cell r="G4">
            <v>5.7</v>
          </cell>
          <cell r="H4">
            <v>5.8</v>
          </cell>
        </row>
        <row r="5">
          <cell r="C5" t="str">
            <v>9830009T</v>
          </cell>
          <cell r="D5" t="str">
            <v>Public</v>
          </cell>
          <cell r="E5" t="str">
            <v>CLG</v>
          </cell>
          <cell r="F5">
            <v>7.4</v>
          </cell>
          <cell r="G5">
            <v>5.7</v>
          </cell>
          <cell r="H5">
            <v>5.8</v>
          </cell>
        </row>
        <row r="6">
          <cell r="C6" t="str">
            <v>9830010U</v>
          </cell>
          <cell r="D6" t="str">
            <v>Public</v>
          </cell>
          <cell r="E6" t="str">
            <v>CLG</v>
          </cell>
          <cell r="F6">
            <v>9.9</v>
          </cell>
          <cell r="G6">
            <v>5.7</v>
          </cell>
          <cell r="H6">
            <v>5.8</v>
          </cell>
        </row>
        <row r="7">
          <cell r="C7" t="str">
            <v>9830259P</v>
          </cell>
          <cell r="D7" t="str">
            <v>Privé</v>
          </cell>
          <cell r="E7" t="str">
            <v>CLG</v>
          </cell>
          <cell r="F7">
            <v>3.7</v>
          </cell>
          <cell r="G7">
            <v>6.3</v>
          </cell>
          <cell r="H7">
            <v>5.8</v>
          </cell>
        </row>
        <row r="8">
          <cell r="C8" t="str">
            <v>9830260R</v>
          </cell>
          <cell r="D8" t="str">
            <v>Privé</v>
          </cell>
          <cell r="E8" t="str">
            <v>CLG</v>
          </cell>
          <cell r="F8">
            <v>6.8</v>
          </cell>
          <cell r="G8">
            <v>6.3</v>
          </cell>
          <cell r="H8">
            <v>5.8</v>
          </cell>
        </row>
        <row r="9">
          <cell r="C9" t="str">
            <v>9830263U</v>
          </cell>
          <cell r="D9" t="str">
            <v>Privé</v>
          </cell>
          <cell r="E9" t="str">
            <v>CLG</v>
          </cell>
          <cell r="F9">
            <v>4.9000000000000004</v>
          </cell>
          <cell r="G9">
            <v>6.3</v>
          </cell>
          <cell r="H9">
            <v>5.8</v>
          </cell>
        </row>
        <row r="10">
          <cell r="C10" t="str">
            <v>9830264V</v>
          </cell>
          <cell r="D10" t="str">
            <v>Privé</v>
          </cell>
          <cell r="E10" t="str">
            <v>CLG</v>
          </cell>
          <cell r="F10">
            <v>6.8</v>
          </cell>
          <cell r="G10">
            <v>6.3</v>
          </cell>
          <cell r="H10">
            <v>5.8</v>
          </cell>
        </row>
        <row r="11">
          <cell r="C11" t="str">
            <v>9830265W</v>
          </cell>
          <cell r="D11" t="str">
            <v>Privé</v>
          </cell>
          <cell r="E11" t="str">
            <v>CLG</v>
          </cell>
          <cell r="F11">
            <v>9.6</v>
          </cell>
          <cell r="G11">
            <v>6.3</v>
          </cell>
          <cell r="H11">
            <v>5.8</v>
          </cell>
        </row>
        <row r="12">
          <cell r="C12" t="str">
            <v>9830266X</v>
          </cell>
          <cell r="D12" t="str">
            <v>Privé</v>
          </cell>
          <cell r="E12" t="str">
            <v>CLG</v>
          </cell>
          <cell r="F12">
            <v>8.8000000000000007</v>
          </cell>
          <cell r="G12">
            <v>6.3</v>
          </cell>
          <cell r="H12">
            <v>5.8</v>
          </cell>
        </row>
        <row r="13">
          <cell r="C13" t="str">
            <v>9830277J</v>
          </cell>
          <cell r="D13" t="str">
            <v>Public</v>
          </cell>
          <cell r="E13" t="str">
            <v>CLG</v>
          </cell>
          <cell r="F13">
            <v>10.4</v>
          </cell>
          <cell r="G13">
            <v>5.7</v>
          </cell>
          <cell r="H13">
            <v>5.8</v>
          </cell>
        </row>
        <row r="14">
          <cell r="C14" t="str">
            <v>9830278K</v>
          </cell>
          <cell r="D14" t="str">
            <v>Public</v>
          </cell>
          <cell r="E14" t="str">
            <v>CLG</v>
          </cell>
          <cell r="F14">
            <v>5.9</v>
          </cell>
          <cell r="G14">
            <v>5.7</v>
          </cell>
          <cell r="H14">
            <v>5.8</v>
          </cell>
        </row>
        <row r="15">
          <cell r="C15" t="str">
            <v>9830295D</v>
          </cell>
          <cell r="D15" t="str">
            <v>Privé</v>
          </cell>
          <cell r="E15" t="str">
            <v>CLG</v>
          </cell>
          <cell r="F15">
            <v>8.3000000000000007</v>
          </cell>
          <cell r="G15">
            <v>6.3</v>
          </cell>
          <cell r="H15">
            <v>5.8</v>
          </cell>
        </row>
        <row r="16">
          <cell r="C16" t="str">
            <v>9830297F</v>
          </cell>
          <cell r="D16" t="str">
            <v>Privé</v>
          </cell>
          <cell r="E16" t="str">
            <v>CLG</v>
          </cell>
          <cell r="F16">
            <v>6</v>
          </cell>
          <cell r="G16">
            <v>6.3</v>
          </cell>
          <cell r="H16">
            <v>5.8</v>
          </cell>
        </row>
        <row r="17">
          <cell r="C17" t="str">
            <v>9830298G</v>
          </cell>
          <cell r="D17" t="str">
            <v>Privé</v>
          </cell>
          <cell r="E17" t="str">
            <v>CLG</v>
          </cell>
          <cell r="F17">
            <v>3</v>
          </cell>
          <cell r="G17">
            <v>6.3</v>
          </cell>
          <cell r="H17">
            <v>5.8</v>
          </cell>
        </row>
        <row r="18">
          <cell r="C18" t="str">
            <v>9830313Y</v>
          </cell>
          <cell r="D18" t="str">
            <v>Privé</v>
          </cell>
          <cell r="E18" t="str">
            <v>CLG</v>
          </cell>
          <cell r="F18">
            <v>1.8</v>
          </cell>
          <cell r="G18">
            <v>6.3</v>
          </cell>
          <cell r="H18">
            <v>5.8</v>
          </cell>
        </row>
        <row r="19">
          <cell r="C19" t="str">
            <v>9830354T</v>
          </cell>
          <cell r="D19" t="str">
            <v>Privé</v>
          </cell>
          <cell r="E19" t="str">
            <v>CLG</v>
          </cell>
          <cell r="F19">
            <v>4.0999999999999996</v>
          </cell>
          <cell r="G19">
            <v>6.3</v>
          </cell>
          <cell r="H19">
            <v>5.8</v>
          </cell>
        </row>
        <row r="20">
          <cell r="C20" t="str">
            <v>9830355U</v>
          </cell>
          <cell r="D20" t="str">
            <v>Public</v>
          </cell>
          <cell r="E20" t="str">
            <v>CLG</v>
          </cell>
          <cell r="F20">
            <v>1.3</v>
          </cell>
          <cell r="G20">
            <v>5.7</v>
          </cell>
          <cell r="H20">
            <v>5.8</v>
          </cell>
        </row>
        <row r="21">
          <cell r="C21" t="str">
            <v>9830356V</v>
          </cell>
          <cell r="D21" t="str">
            <v>Public</v>
          </cell>
          <cell r="E21" t="str">
            <v>CLG</v>
          </cell>
          <cell r="F21">
            <v>8.4</v>
          </cell>
          <cell r="G21">
            <v>5.7</v>
          </cell>
          <cell r="H21">
            <v>5.8</v>
          </cell>
        </row>
        <row r="22">
          <cell r="C22" t="str">
            <v>9830357W</v>
          </cell>
          <cell r="D22" t="str">
            <v>Public</v>
          </cell>
          <cell r="E22" t="str">
            <v>CLG</v>
          </cell>
          <cell r="F22">
            <v>6.9</v>
          </cell>
          <cell r="G22">
            <v>5.7</v>
          </cell>
          <cell r="H22">
            <v>5.8</v>
          </cell>
        </row>
        <row r="23">
          <cell r="C23" t="str">
            <v>9830381X</v>
          </cell>
          <cell r="D23" t="str">
            <v>Privé</v>
          </cell>
          <cell r="E23" t="str">
            <v>CLG</v>
          </cell>
          <cell r="F23">
            <v>8.1999999999999993</v>
          </cell>
          <cell r="G23">
            <v>6.3</v>
          </cell>
          <cell r="H23">
            <v>5.8</v>
          </cell>
        </row>
        <row r="24">
          <cell r="C24" t="str">
            <v>9830382Y</v>
          </cell>
          <cell r="D24" t="str">
            <v>Privé</v>
          </cell>
          <cell r="E24" t="str">
            <v>CLG</v>
          </cell>
          <cell r="F24">
            <v>3.1</v>
          </cell>
          <cell r="G24">
            <v>6.3</v>
          </cell>
          <cell r="H24">
            <v>5.8</v>
          </cell>
        </row>
        <row r="25">
          <cell r="C25" t="str">
            <v>9830384A</v>
          </cell>
          <cell r="D25" t="str">
            <v>Public</v>
          </cell>
          <cell r="E25" t="str">
            <v>CLG</v>
          </cell>
          <cell r="F25">
            <v>7.5</v>
          </cell>
          <cell r="G25">
            <v>5.7</v>
          </cell>
          <cell r="H25">
            <v>5.8</v>
          </cell>
        </row>
        <row r="26">
          <cell r="C26" t="str">
            <v>9830392J</v>
          </cell>
          <cell r="D26" t="str">
            <v>Privé</v>
          </cell>
          <cell r="E26" t="str">
            <v>CLG</v>
          </cell>
          <cell r="F26">
            <v>7.7</v>
          </cell>
          <cell r="G26">
            <v>6.3</v>
          </cell>
          <cell r="H26">
            <v>5.8</v>
          </cell>
        </row>
        <row r="27">
          <cell r="C27" t="str">
            <v>9830400T</v>
          </cell>
          <cell r="D27" t="str">
            <v>Privé</v>
          </cell>
          <cell r="E27" t="str">
            <v>CLG</v>
          </cell>
          <cell r="F27">
            <v>6</v>
          </cell>
          <cell r="G27">
            <v>6.3</v>
          </cell>
          <cell r="H27">
            <v>5.8</v>
          </cell>
        </row>
        <row r="28">
          <cell r="C28" t="str">
            <v>9830414H</v>
          </cell>
          <cell r="D28" t="str">
            <v>Public</v>
          </cell>
          <cell r="E28" t="str">
            <v>CLG</v>
          </cell>
          <cell r="F28">
            <v>2.6</v>
          </cell>
          <cell r="G28">
            <v>5.7</v>
          </cell>
          <cell r="H28">
            <v>5.8</v>
          </cell>
        </row>
        <row r="29">
          <cell r="C29" t="str">
            <v>9830418M</v>
          </cell>
          <cell r="D29" t="str">
            <v>Public</v>
          </cell>
          <cell r="E29" t="str">
            <v>CLG</v>
          </cell>
          <cell r="F29">
            <v>3.1</v>
          </cell>
          <cell r="G29">
            <v>5.7</v>
          </cell>
          <cell r="H29">
            <v>5.8</v>
          </cell>
        </row>
        <row r="30">
          <cell r="C30" t="str">
            <v>9830419N</v>
          </cell>
          <cell r="D30" t="str">
            <v>Public</v>
          </cell>
          <cell r="E30" t="str">
            <v>CLG</v>
          </cell>
          <cell r="F30">
            <v>3</v>
          </cell>
          <cell r="G30">
            <v>5.7</v>
          </cell>
          <cell r="H30">
            <v>5.8</v>
          </cell>
        </row>
        <row r="31">
          <cell r="C31" t="str">
            <v>9830420P</v>
          </cell>
          <cell r="D31" t="str">
            <v>Privé</v>
          </cell>
          <cell r="E31" t="str">
            <v>CLG</v>
          </cell>
          <cell r="F31">
            <v>6.7</v>
          </cell>
          <cell r="G31">
            <v>6.3</v>
          </cell>
          <cell r="H31">
            <v>5.8</v>
          </cell>
        </row>
        <row r="32">
          <cell r="C32" t="str">
            <v>9830431B</v>
          </cell>
          <cell r="D32" t="str">
            <v>Privé</v>
          </cell>
          <cell r="E32" t="str">
            <v>CLG</v>
          </cell>
          <cell r="F32">
            <v>6.4</v>
          </cell>
          <cell r="G32">
            <v>6.3</v>
          </cell>
          <cell r="H32">
            <v>5.8</v>
          </cell>
        </row>
        <row r="33">
          <cell r="C33" t="str">
            <v>9830432C</v>
          </cell>
          <cell r="D33" t="str">
            <v>Privé</v>
          </cell>
          <cell r="E33" t="str">
            <v>CLG</v>
          </cell>
          <cell r="F33">
            <v>8.1</v>
          </cell>
          <cell r="G33">
            <v>6.3</v>
          </cell>
          <cell r="H33">
            <v>5.8</v>
          </cell>
        </row>
        <row r="34">
          <cell r="C34" t="str">
            <v>9830447U</v>
          </cell>
          <cell r="D34" t="str">
            <v>Privé</v>
          </cell>
          <cell r="E34" t="str">
            <v>CLG</v>
          </cell>
          <cell r="F34">
            <v>5.8</v>
          </cell>
          <cell r="G34">
            <v>6.3</v>
          </cell>
          <cell r="H34">
            <v>5.8</v>
          </cell>
        </row>
        <row r="35">
          <cell r="C35" t="str">
            <v>9830472W</v>
          </cell>
          <cell r="D35" t="str">
            <v>Privé</v>
          </cell>
          <cell r="E35" t="str">
            <v>CLG</v>
          </cell>
          <cell r="F35">
            <v>6.8</v>
          </cell>
          <cell r="G35">
            <v>6.3</v>
          </cell>
          <cell r="H35">
            <v>5.8</v>
          </cell>
        </row>
        <row r="36">
          <cell r="C36" t="str">
            <v>9830474Y</v>
          </cell>
          <cell r="D36" t="str">
            <v>Public</v>
          </cell>
          <cell r="E36" t="str">
            <v>CLG</v>
          </cell>
          <cell r="F36">
            <v>4.4000000000000004</v>
          </cell>
          <cell r="G36">
            <v>5.7</v>
          </cell>
          <cell r="H36">
            <v>5.8</v>
          </cell>
        </row>
        <row r="37">
          <cell r="C37" t="str">
            <v>9830477B</v>
          </cell>
          <cell r="D37" t="str">
            <v>Public</v>
          </cell>
          <cell r="E37" t="str">
            <v>CLG</v>
          </cell>
          <cell r="F37">
            <v>5.7</v>
          </cell>
          <cell r="G37">
            <v>5.7</v>
          </cell>
          <cell r="H37">
            <v>5.8</v>
          </cell>
        </row>
        <row r="38">
          <cell r="C38" t="str">
            <v>9830482G</v>
          </cell>
          <cell r="D38" t="str">
            <v>Public</v>
          </cell>
          <cell r="E38" t="str">
            <v>CLG</v>
          </cell>
          <cell r="F38">
            <v>4</v>
          </cell>
          <cell r="G38">
            <v>5.7</v>
          </cell>
          <cell r="H38">
            <v>5.8</v>
          </cell>
        </row>
        <row r="39">
          <cell r="C39" t="str">
            <v>9830493U</v>
          </cell>
          <cell r="D39" t="str">
            <v>Public</v>
          </cell>
          <cell r="E39" t="str">
            <v>CLG</v>
          </cell>
          <cell r="F39">
            <v>3.5</v>
          </cell>
          <cell r="G39">
            <v>5.7</v>
          </cell>
          <cell r="H39">
            <v>5.8</v>
          </cell>
        </row>
        <row r="40">
          <cell r="C40" t="str">
            <v>9830518W</v>
          </cell>
          <cell r="D40" t="str">
            <v>Privé</v>
          </cell>
          <cell r="E40" t="str">
            <v>CLG</v>
          </cell>
          <cell r="F40">
            <v>5.7</v>
          </cell>
          <cell r="G40">
            <v>6.3</v>
          </cell>
          <cell r="H40">
            <v>5.8</v>
          </cell>
        </row>
        <row r="41">
          <cell r="C41" t="str">
            <v>9830522A</v>
          </cell>
          <cell r="D41" t="str">
            <v>Public</v>
          </cell>
          <cell r="E41" t="str">
            <v>CLG</v>
          </cell>
          <cell r="F41">
            <v>3.6</v>
          </cell>
          <cell r="G41">
            <v>5.7</v>
          </cell>
          <cell r="H41">
            <v>5.8</v>
          </cell>
        </row>
        <row r="42">
          <cell r="C42" t="str">
            <v>9830524C</v>
          </cell>
          <cell r="D42" t="str">
            <v>Public</v>
          </cell>
          <cell r="E42" t="str">
            <v>CLG</v>
          </cell>
          <cell r="F42">
            <v>5.0999999999999996</v>
          </cell>
          <cell r="G42">
            <v>5.7</v>
          </cell>
          <cell r="H42">
            <v>5.8</v>
          </cell>
        </row>
        <row r="43">
          <cell r="C43" t="str">
            <v>9830538T</v>
          </cell>
          <cell r="D43" t="str">
            <v>Public</v>
          </cell>
          <cell r="E43" t="str">
            <v>CLG</v>
          </cell>
          <cell r="F43">
            <v>7.2</v>
          </cell>
          <cell r="G43">
            <v>5.7</v>
          </cell>
          <cell r="H43">
            <v>5.8</v>
          </cell>
        </row>
        <row r="44">
          <cell r="C44" t="str">
            <v>9830616C</v>
          </cell>
          <cell r="D44" t="str">
            <v>Public</v>
          </cell>
          <cell r="E44" t="str">
            <v>CLG</v>
          </cell>
          <cell r="F44">
            <v>4.9000000000000004</v>
          </cell>
          <cell r="G44">
            <v>5.7</v>
          </cell>
          <cell r="H44">
            <v>5.8</v>
          </cell>
        </row>
        <row r="45">
          <cell r="C45" t="str">
            <v>9830624L</v>
          </cell>
          <cell r="D45" t="str">
            <v>Public</v>
          </cell>
          <cell r="E45" t="str">
            <v>CLG</v>
          </cell>
          <cell r="F45">
            <v>5.5</v>
          </cell>
          <cell r="G45">
            <v>5.7</v>
          </cell>
          <cell r="H45">
            <v>5.8</v>
          </cell>
        </row>
        <row r="46">
          <cell r="C46" t="str">
            <v>9830625M</v>
          </cell>
          <cell r="D46" t="str">
            <v>Public</v>
          </cell>
          <cell r="E46" t="str">
            <v>CLG</v>
          </cell>
          <cell r="F46">
            <v>3.3</v>
          </cell>
          <cell r="G46">
            <v>5.7</v>
          </cell>
          <cell r="H46">
            <v>5.8</v>
          </cell>
        </row>
        <row r="47">
          <cell r="C47" t="str">
            <v>9830626N</v>
          </cell>
          <cell r="D47" t="str">
            <v>Public</v>
          </cell>
          <cell r="E47" t="str">
            <v>CLG</v>
          </cell>
          <cell r="F47">
            <v>6.2</v>
          </cell>
          <cell r="G47">
            <v>5.7</v>
          </cell>
          <cell r="H47">
            <v>5.8</v>
          </cell>
        </row>
        <row r="48">
          <cell r="C48" t="str">
            <v>9830632V</v>
          </cell>
          <cell r="D48" t="str">
            <v>Public</v>
          </cell>
          <cell r="E48" t="str">
            <v>CLG</v>
          </cell>
          <cell r="F48">
            <v>4.2</v>
          </cell>
          <cell r="G48">
            <v>5.7</v>
          </cell>
          <cell r="H48">
            <v>5.8</v>
          </cell>
        </row>
        <row r="49">
          <cell r="C49" t="str">
            <v>9830639C</v>
          </cell>
          <cell r="D49" t="str">
            <v>Public</v>
          </cell>
          <cell r="E49" t="str">
            <v>CLG</v>
          </cell>
          <cell r="F49">
            <v>4.3</v>
          </cell>
          <cell r="G49">
            <v>5.7</v>
          </cell>
          <cell r="H49">
            <v>5.8</v>
          </cell>
        </row>
        <row r="50">
          <cell r="C50" t="str">
            <v>9830640D</v>
          </cell>
          <cell r="D50" t="str">
            <v>Public</v>
          </cell>
          <cell r="E50" t="str">
            <v>CLG</v>
          </cell>
          <cell r="F50">
            <v>7.3</v>
          </cell>
          <cell r="G50">
            <v>5.7</v>
          </cell>
          <cell r="H50">
            <v>5.8</v>
          </cell>
        </row>
        <row r="51">
          <cell r="C51" t="str">
            <v>9830649N</v>
          </cell>
          <cell r="D51" t="str">
            <v>Public</v>
          </cell>
          <cell r="E51" t="str">
            <v>CLG</v>
          </cell>
          <cell r="F51">
            <v>7.6</v>
          </cell>
          <cell r="G51">
            <v>5.7</v>
          </cell>
          <cell r="H51">
            <v>5.8</v>
          </cell>
        </row>
        <row r="52">
          <cell r="C52" t="str">
            <v>9830656W</v>
          </cell>
          <cell r="D52" t="str">
            <v>Public</v>
          </cell>
          <cell r="E52" t="str">
            <v>CLG</v>
          </cell>
          <cell r="F52">
            <v>4.4000000000000004</v>
          </cell>
          <cell r="G52">
            <v>5.7</v>
          </cell>
          <cell r="H52">
            <v>5.8</v>
          </cell>
        </row>
        <row r="53">
          <cell r="C53" t="str">
            <v>9830681Y</v>
          </cell>
          <cell r="D53" t="str">
            <v>Public</v>
          </cell>
          <cell r="E53" t="str">
            <v>CLG</v>
          </cell>
          <cell r="F53">
            <v>4.7</v>
          </cell>
          <cell r="G53">
            <v>5.7</v>
          </cell>
          <cell r="H53">
            <v>5.8</v>
          </cell>
        </row>
        <row r="54">
          <cell r="C54" t="str">
            <v>9830691J</v>
          </cell>
          <cell r="D54" t="str">
            <v>Public</v>
          </cell>
          <cell r="E54" t="str">
            <v>CLG</v>
          </cell>
          <cell r="F54">
            <v>4.0999999999999996</v>
          </cell>
          <cell r="G54">
            <v>5.7</v>
          </cell>
          <cell r="H54">
            <v>5.8</v>
          </cell>
        </row>
        <row r="55">
          <cell r="C55" t="str">
            <v>9830698S</v>
          </cell>
          <cell r="D55" t="str">
            <v>Public</v>
          </cell>
          <cell r="E55" t="str">
            <v>CLG</v>
          </cell>
          <cell r="F55">
            <v>3.5</v>
          </cell>
          <cell r="G55">
            <v>5.7</v>
          </cell>
          <cell r="H55">
            <v>5.8</v>
          </cell>
        </row>
        <row r="56">
          <cell r="C56" t="str">
            <v>9830002K</v>
          </cell>
          <cell r="D56" t="str">
            <v>Public</v>
          </cell>
          <cell r="E56" t="str">
            <v>LGT</v>
          </cell>
          <cell r="F56">
            <v>8.6</v>
          </cell>
          <cell r="G56">
            <v>6.3</v>
          </cell>
          <cell r="H56">
            <v>6.8</v>
          </cell>
        </row>
        <row r="57">
          <cell r="C57" t="str">
            <v>9830003L</v>
          </cell>
          <cell r="D57" t="str">
            <v>Public</v>
          </cell>
          <cell r="E57" t="str">
            <v>LGT</v>
          </cell>
          <cell r="F57">
            <v>7</v>
          </cell>
          <cell r="G57">
            <v>6.3</v>
          </cell>
          <cell r="H57">
            <v>6.8</v>
          </cell>
        </row>
        <row r="58">
          <cell r="C58" t="str">
            <v>9830261S</v>
          </cell>
          <cell r="D58" t="str">
            <v>Privé</v>
          </cell>
          <cell r="E58" t="str">
            <v>LGT</v>
          </cell>
          <cell r="F58">
            <v>8.4</v>
          </cell>
          <cell r="G58">
            <v>8.3000000000000007</v>
          </cell>
          <cell r="H58">
            <v>6.8</v>
          </cell>
        </row>
        <row r="59">
          <cell r="C59" t="str">
            <v>9830377T</v>
          </cell>
          <cell r="D59" t="str">
            <v>Privé</v>
          </cell>
          <cell r="E59" t="str">
            <v>LGT</v>
          </cell>
          <cell r="F59">
            <v>8.6999999999999993</v>
          </cell>
          <cell r="G59">
            <v>8.3000000000000007</v>
          </cell>
          <cell r="H59">
            <v>6.8</v>
          </cell>
        </row>
        <row r="60">
          <cell r="C60" t="str">
            <v>9830483H</v>
          </cell>
          <cell r="D60" t="str">
            <v>Public</v>
          </cell>
          <cell r="E60" t="str">
            <v>LGT</v>
          </cell>
          <cell r="F60">
            <v>2.9</v>
          </cell>
          <cell r="G60">
            <v>6.3</v>
          </cell>
          <cell r="H60">
            <v>6.8</v>
          </cell>
        </row>
        <row r="61">
          <cell r="C61" t="str">
            <v>9830504F</v>
          </cell>
          <cell r="D61" t="str">
            <v>Privé</v>
          </cell>
          <cell r="E61" t="str">
            <v>LGT</v>
          </cell>
          <cell r="F61">
            <v>7.7</v>
          </cell>
          <cell r="G61">
            <v>8.3000000000000007</v>
          </cell>
          <cell r="H61">
            <v>6.8</v>
          </cell>
        </row>
        <row r="62">
          <cell r="C62" t="str">
            <v>9830507J</v>
          </cell>
          <cell r="D62" t="str">
            <v>Public</v>
          </cell>
          <cell r="E62" t="str">
            <v>LGT</v>
          </cell>
          <cell r="F62">
            <v>4.8</v>
          </cell>
          <cell r="G62">
            <v>6.3</v>
          </cell>
          <cell r="H62">
            <v>6.8</v>
          </cell>
        </row>
        <row r="63">
          <cell r="C63" t="str">
            <v>9830557N</v>
          </cell>
          <cell r="D63" t="str">
            <v>Public</v>
          </cell>
          <cell r="E63" t="str">
            <v>LGT</v>
          </cell>
          <cell r="F63">
            <v>7.5</v>
          </cell>
          <cell r="G63">
            <v>6.3</v>
          </cell>
          <cell r="H63">
            <v>6.8</v>
          </cell>
        </row>
        <row r="64">
          <cell r="C64" t="str">
            <v>9830635Y</v>
          </cell>
          <cell r="D64" t="str">
            <v>Public</v>
          </cell>
          <cell r="E64" t="str">
            <v>LGT</v>
          </cell>
          <cell r="F64">
            <v>3.4</v>
          </cell>
          <cell r="G64">
            <v>6.3</v>
          </cell>
          <cell r="H64">
            <v>6.8</v>
          </cell>
        </row>
        <row r="65">
          <cell r="C65" t="str">
            <v>9830693L</v>
          </cell>
          <cell r="D65" t="str">
            <v>Public</v>
          </cell>
          <cell r="E65" t="str">
            <v>LGT</v>
          </cell>
          <cell r="F65">
            <v>4.3</v>
          </cell>
          <cell r="G65">
            <v>6.3</v>
          </cell>
          <cell r="H65">
            <v>6.8</v>
          </cell>
        </row>
        <row r="66">
          <cell r="C66" t="str">
            <v>9830003L</v>
          </cell>
          <cell r="D66" t="str">
            <v>Public</v>
          </cell>
          <cell r="E66" t="str">
            <v>LP</v>
          </cell>
          <cell r="F66">
            <v>7</v>
          </cell>
          <cell r="G66">
            <v>6.3</v>
          </cell>
          <cell r="H66">
            <v>7.1</v>
          </cell>
        </row>
        <row r="67">
          <cell r="C67" t="str">
            <v>9830006P</v>
          </cell>
          <cell r="D67" t="str">
            <v>Public</v>
          </cell>
          <cell r="E67" t="str">
            <v>LP</v>
          </cell>
          <cell r="F67">
            <v>9</v>
          </cell>
          <cell r="G67">
            <v>6.3</v>
          </cell>
          <cell r="H67">
            <v>7.1</v>
          </cell>
        </row>
        <row r="68">
          <cell r="C68" t="str">
            <v>9830269A</v>
          </cell>
          <cell r="D68" t="str">
            <v>Privé</v>
          </cell>
          <cell r="E68" t="str">
            <v>LP</v>
          </cell>
          <cell r="F68">
            <v>6.9</v>
          </cell>
          <cell r="G68">
            <v>8.4</v>
          </cell>
          <cell r="H68">
            <v>7.1</v>
          </cell>
        </row>
        <row r="69">
          <cell r="C69" t="str">
            <v>9830270B</v>
          </cell>
          <cell r="D69" t="str">
            <v>Privé</v>
          </cell>
          <cell r="E69" t="str">
            <v>LP</v>
          </cell>
          <cell r="F69">
            <v>9.6999999999999993</v>
          </cell>
          <cell r="G69">
            <v>8.4</v>
          </cell>
          <cell r="H69">
            <v>7.1</v>
          </cell>
        </row>
        <row r="70">
          <cell r="C70" t="str">
            <v>9830271C</v>
          </cell>
          <cell r="D70" t="str">
            <v>Privé</v>
          </cell>
          <cell r="E70" t="str">
            <v>LP</v>
          </cell>
          <cell r="F70">
            <v>8.6</v>
          </cell>
          <cell r="G70">
            <v>8.4</v>
          </cell>
          <cell r="H70">
            <v>7.1</v>
          </cell>
        </row>
        <row r="71">
          <cell r="C71" t="str">
            <v>9830272D</v>
          </cell>
          <cell r="D71" t="str">
            <v>Privé</v>
          </cell>
          <cell r="E71" t="str">
            <v>LP</v>
          </cell>
          <cell r="F71">
            <v>7.4</v>
          </cell>
          <cell r="G71">
            <v>8.4</v>
          </cell>
          <cell r="H71">
            <v>7.1</v>
          </cell>
        </row>
        <row r="72">
          <cell r="C72" t="str">
            <v>9830273E</v>
          </cell>
          <cell r="D72" t="str">
            <v>Privé</v>
          </cell>
          <cell r="E72" t="str">
            <v>LP</v>
          </cell>
          <cell r="F72">
            <v>5.3</v>
          </cell>
          <cell r="G72">
            <v>8.4</v>
          </cell>
          <cell r="H72">
            <v>7.1</v>
          </cell>
        </row>
        <row r="73">
          <cell r="C73" t="str">
            <v>9830294C</v>
          </cell>
          <cell r="D73" t="str">
            <v>Privé</v>
          </cell>
          <cell r="E73" t="str">
            <v>LP</v>
          </cell>
          <cell r="F73">
            <v>10.1</v>
          </cell>
          <cell r="G73">
            <v>8.4</v>
          </cell>
          <cell r="H73">
            <v>7.1</v>
          </cell>
        </row>
        <row r="74">
          <cell r="C74" t="str">
            <v>9830306R</v>
          </cell>
          <cell r="D74" t="str">
            <v>Public</v>
          </cell>
          <cell r="E74" t="str">
            <v>LP</v>
          </cell>
          <cell r="F74">
            <v>11</v>
          </cell>
          <cell r="G74">
            <v>6.3</v>
          </cell>
          <cell r="H74">
            <v>7.1</v>
          </cell>
        </row>
        <row r="75">
          <cell r="C75" t="str">
            <v>9830377T</v>
          </cell>
          <cell r="D75" t="str">
            <v>Privé</v>
          </cell>
          <cell r="E75" t="str">
            <v>LP</v>
          </cell>
          <cell r="F75">
            <v>8.6999999999999993</v>
          </cell>
          <cell r="G75">
            <v>8.4</v>
          </cell>
          <cell r="H75">
            <v>7.1</v>
          </cell>
        </row>
        <row r="76">
          <cell r="C76" t="str">
            <v>9830401U</v>
          </cell>
          <cell r="D76" t="str">
            <v>Privé</v>
          </cell>
          <cell r="E76" t="str">
            <v>LP</v>
          </cell>
          <cell r="F76">
            <v>7.1</v>
          </cell>
          <cell r="G76">
            <v>8.4</v>
          </cell>
          <cell r="H76">
            <v>7.1</v>
          </cell>
        </row>
        <row r="77">
          <cell r="C77" t="str">
            <v>9830460H</v>
          </cell>
          <cell r="D77" t="str">
            <v>Public</v>
          </cell>
          <cell r="E77" t="str">
            <v>LP</v>
          </cell>
          <cell r="F77">
            <v>3.9</v>
          </cell>
          <cell r="G77">
            <v>6.3</v>
          </cell>
          <cell r="H77">
            <v>7.1</v>
          </cell>
        </row>
        <row r="78">
          <cell r="C78" t="str">
            <v>9830483H</v>
          </cell>
          <cell r="D78" t="str">
            <v>Public</v>
          </cell>
          <cell r="E78" t="str">
            <v>LP</v>
          </cell>
          <cell r="F78">
            <v>2.9</v>
          </cell>
          <cell r="G78">
            <v>6.3</v>
          </cell>
          <cell r="H78">
            <v>7.1</v>
          </cell>
        </row>
        <row r="79">
          <cell r="C79" t="str">
            <v>9830635Y</v>
          </cell>
          <cell r="D79" t="str">
            <v>Public</v>
          </cell>
          <cell r="E79" t="str">
            <v>LP</v>
          </cell>
          <cell r="F79">
            <v>3.4</v>
          </cell>
          <cell r="G79">
            <v>6.3</v>
          </cell>
          <cell r="H79">
            <v>7.1</v>
          </cell>
        </row>
        <row r="80">
          <cell r="C80" t="str">
            <v>9830693L</v>
          </cell>
          <cell r="D80" t="str">
            <v>Public</v>
          </cell>
          <cell r="E80" t="str">
            <v>LP</v>
          </cell>
          <cell r="F80">
            <v>4.3</v>
          </cell>
          <cell r="G80">
            <v>6.3</v>
          </cell>
          <cell r="H80">
            <v>7.1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CLG</v>
          </cell>
          <cell r="C2">
            <v>45.9</v>
          </cell>
          <cell r="D2">
            <v>43.4</v>
          </cell>
          <cell r="E2">
            <v>43.7</v>
          </cell>
        </row>
        <row r="3">
          <cell r="A3" t="str">
            <v>9830007R</v>
          </cell>
          <cell r="B3" t="str">
            <v>CLG</v>
          </cell>
          <cell r="C3">
            <v>42.1</v>
          </cell>
          <cell r="D3">
            <v>43.4</v>
          </cell>
          <cell r="E3">
            <v>43.7</v>
          </cell>
        </row>
        <row r="4">
          <cell r="A4" t="str">
            <v>9830008S</v>
          </cell>
          <cell r="B4" t="str">
            <v>CLG</v>
          </cell>
          <cell r="C4">
            <v>42.2</v>
          </cell>
          <cell r="D4">
            <v>43.4</v>
          </cell>
          <cell r="E4">
            <v>43.7</v>
          </cell>
        </row>
        <row r="5">
          <cell r="A5" t="str">
            <v>9830009T</v>
          </cell>
          <cell r="B5" t="str">
            <v>CLG</v>
          </cell>
          <cell r="C5">
            <v>43.1</v>
          </cell>
          <cell r="D5">
            <v>43.4</v>
          </cell>
          <cell r="E5">
            <v>43.7</v>
          </cell>
        </row>
        <row r="6">
          <cell r="A6" t="str">
            <v>9830010U</v>
          </cell>
          <cell r="B6" t="str">
            <v>CLG</v>
          </cell>
          <cell r="C6">
            <v>47</v>
          </cell>
          <cell r="D6">
            <v>43.4</v>
          </cell>
          <cell r="E6">
            <v>43.7</v>
          </cell>
        </row>
        <row r="7">
          <cell r="A7" t="str">
            <v>9830259P</v>
          </cell>
          <cell r="B7" t="str">
            <v>CLG</v>
          </cell>
          <cell r="C7">
            <v>41.7</v>
          </cell>
          <cell r="D7">
            <v>44.7</v>
          </cell>
          <cell r="E7">
            <v>43.7</v>
          </cell>
        </row>
        <row r="8">
          <cell r="A8" t="str">
            <v>9830260R</v>
          </cell>
          <cell r="B8" t="str">
            <v>CLG</v>
          </cell>
          <cell r="C8">
            <v>48.2</v>
          </cell>
          <cell r="D8">
            <v>44.7</v>
          </cell>
          <cell r="E8">
            <v>43.7</v>
          </cell>
        </row>
        <row r="9">
          <cell r="A9" t="str">
            <v>9830263U</v>
          </cell>
          <cell r="B9" t="str">
            <v>CLG</v>
          </cell>
          <cell r="C9">
            <v>43.2</v>
          </cell>
          <cell r="D9">
            <v>44.7</v>
          </cell>
          <cell r="E9">
            <v>43.7</v>
          </cell>
        </row>
        <row r="10">
          <cell r="A10" t="str">
            <v>9830264V</v>
          </cell>
          <cell r="B10" t="str">
            <v>CLG</v>
          </cell>
          <cell r="C10">
            <v>48.2</v>
          </cell>
          <cell r="D10">
            <v>44.7</v>
          </cell>
          <cell r="E10">
            <v>43.7</v>
          </cell>
        </row>
        <row r="11">
          <cell r="A11" t="str">
            <v>9830265W</v>
          </cell>
          <cell r="B11" t="str">
            <v>CLG</v>
          </cell>
          <cell r="C11">
            <v>46.6</v>
          </cell>
          <cell r="D11">
            <v>44.7</v>
          </cell>
          <cell r="E11">
            <v>43.7</v>
          </cell>
        </row>
        <row r="12">
          <cell r="A12" t="str">
            <v>9830266X</v>
          </cell>
          <cell r="B12" t="str">
            <v>CLG</v>
          </cell>
          <cell r="C12">
            <v>46.9</v>
          </cell>
          <cell r="D12">
            <v>44.7</v>
          </cell>
          <cell r="E12">
            <v>43.7</v>
          </cell>
        </row>
        <row r="13">
          <cell r="A13" t="str">
            <v>9830277J</v>
          </cell>
          <cell r="B13" t="str">
            <v>CLG</v>
          </cell>
          <cell r="C13">
            <v>48.1</v>
          </cell>
          <cell r="D13">
            <v>43.4</v>
          </cell>
          <cell r="E13">
            <v>43.7</v>
          </cell>
        </row>
        <row r="14">
          <cell r="A14" t="str">
            <v>9830278K</v>
          </cell>
          <cell r="B14" t="str">
            <v>CLG</v>
          </cell>
          <cell r="C14">
            <v>40.799999999999997</v>
          </cell>
          <cell r="D14">
            <v>43.4</v>
          </cell>
          <cell r="E14">
            <v>43.7</v>
          </cell>
        </row>
        <row r="15">
          <cell r="A15" t="str">
            <v>9830295D</v>
          </cell>
          <cell r="B15" t="str">
            <v>CLG</v>
          </cell>
          <cell r="C15">
            <v>49.8</v>
          </cell>
          <cell r="D15">
            <v>44.7</v>
          </cell>
          <cell r="E15">
            <v>43.7</v>
          </cell>
        </row>
        <row r="16">
          <cell r="A16" t="str">
            <v>9830297F</v>
          </cell>
          <cell r="B16" t="str">
            <v>CLG</v>
          </cell>
          <cell r="C16">
            <v>42.9</v>
          </cell>
          <cell r="D16">
            <v>44.7</v>
          </cell>
          <cell r="E16">
            <v>43.7</v>
          </cell>
        </row>
        <row r="17">
          <cell r="A17" t="str">
            <v>9830298G</v>
          </cell>
          <cell r="B17" t="str">
            <v>CLG</v>
          </cell>
          <cell r="C17">
            <v>36.4</v>
          </cell>
          <cell r="D17">
            <v>44.7</v>
          </cell>
          <cell r="E17">
            <v>43.7</v>
          </cell>
        </row>
        <row r="18">
          <cell r="A18" t="str">
            <v>9830313Y</v>
          </cell>
          <cell r="B18" t="str">
            <v>CLG</v>
          </cell>
          <cell r="C18">
            <v>40.299999999999997</v>
          </cell>
          <cell r="D18">
            <v>44.7</v>
          </cell>
          <cell r="E18">
            <v>43.7</v>
          </cell>
        </row>
        <row r="19">
          <cell r="A19" t="str">
            <v>9830354T</v>
          </cell>
          <cell r="B19" t="str">
            <v>CLG</v>
          </cell>
          <cell r="C19">
            <v>39.799999999999997</v>
          </cell>
          <cell r="D19">
            <v>44.7</v>
          </cell>
          <cell r="E19">
            <v>43.7</v>
          </cell>
        </row>
        <row r="20">
          <cell r="A20" t="str">
            <v>9830355U</v>
          </cell>
          <cell r="B20" t="str">
            <v>CLG</v>
          </cell>
          <cell r="C20">
            <v>42.3</v>
          </cell>
          <cell r="D20">
            <v>43.4</v>
          </cell>
          <cell r="E20">
            <v>43.7</v>
          </cell>
        </row>
        <row r="21">
          <cell r="A21" t="str">
            <v>9830356V</v>
          </cell>
          <cell r="B21" t="str">
            <v>CLG</v>
          </cell>
          <cell r="C21">
            <v>46.3</v>
          </cell>
          <cell r="D21">
            <v>43.4</v>
          </cell>
          <cell r="E21">
            <v>43.7</v>
          </cell>
        </row>
        <row r="22">
          <cell r="A22" t="str">
            <v>9830357W</v>
          </cell>
          <cell r="B22" t="str">
            <v>CLG</v>
          </cell>
          <cell r="C22">
            <v>44.4</v>
          </cell>
          <cell r="D22">
            <v>43.4</v>
          </cell>
          <cell r="E22">
            <v>43.7</v>
          </cell>
        </row>
        <row r="23">
          <cell r="A23" t="str">
            <v>9830381X</v>
          </cell>
          <cell r="B23" t="str">
            <v>CLG</v>
          </cell>
          <cell r="C23">
            <v>46.3</v>
          </cell>
          <cell r="D23">
            <v>44.7</v>
          </cell>
          <cell r="E23">
            <v>43.7</v>
          </cell>
        </row>
        <row r="24">
          <cell r="A24" t="str">
            <v>9830382Y</v>
          </cell>
          <cell r="B24" t="str">
            <v>CLG</v>
          </cell>
          <cell r="C24">
            <v>38.6</v>
          </cell>
          <cell r="D24">
            <v>44.7</v>
          </cell>
          <cell r="E24">
            <v>43.7</v>
          </cell>
        </row>
        <row r="25">
          <cell r="A25" t="str">
            <v>9830384A</v>
          </cell>
          <cell r="B25" t="str">
            <v>CLG</v>
          </cell>
          <cell r="C25">
            <v>45</v>
          </cell>
          <cell r="D25">
            <v>43.4</v>
          </cell>
          <cell r="E25">
            <v>43.7</v>
          </cell>
        </row>
        <row r="26">
          <cell r="A26" t="str">
            <v>9830392J</v>
          </cell>
          <cell r="B26" t="str">
            <v>CLG</v>
          </cell>
          <cell r="C26">
            <v>43.2</v>
          </cell>
          <cell r="D26">
            <v>44.7</v>
          </cell>
          <cell r="E26">
            <v>43.7</v>
          </cell>
        </row>
        <row r="27">
          <cell r="A27" t="str">
            <v>9830400T</v>
          </cell>
          <cell r="B27" t="str">
            <v>CLG</v>
          </cell>
          <cell r="C27">
            <v>42.6</v>
          </cell>
          <cell r="D27">
            <v>44.7</v>
          </cell>
          <cell r="E27">
            <v>43.7</v>
          </cell>
        </row>
        <row r="28">
          <cell r="A28" t="str">
            <v>9830414H</v>
          </cell>
          <cell r="B28" t="str">
            <v>CLG</v>
          </cell>
          <cell r="C28">
            <v>38.6</v>
          </cell>
          <cell r="D28">
            <v>43.4</v>
          </cell>
          <cell r="E28">
            <v>43.7</v>
          </cell>
        </row>
        <row r="29">
          <cell r="A29" t="str">
            <v>9830418M</v>
          </cell>
          <cell r="B29" t="str">
            <v>CLG</v>
          </cell>
          <cell r="C29">
            <v>45.5</v>
          </cell>
          <cell r="D29">
            <v>43.4</v>
          </cell>
          <cell r="E29">
            <v>43.7</v>
          </cell>
        </row>
        <row r="30">
          <cell r="A30" t="str">
            <v>9830419N</v>
          </cell>
          <cell r="B30" t="str">
            <v>CLG</v>
          </cell>
          <cell r="C30">
            <v>43.4</v>
          </cell>
          <cell r="D30">
            <v>43.4</v>
          </cell>
          <cell r="E30">
            <v>43.7</v>
          </cell>
        </row>
        <row r="31">
          <cell r="A31" t="str">
            <v>9830420P</v>
          </cell>
          <cell r="B31" t="str">
            <v>CLG</v>
          </cell>
          <cell r="C31">
            <v>48.1</v>
          </cell>
          <cell r="D31">
            <v>44.7</v>
          </cell>
          <cell r="E31">
            <v>43.7</v>
          </cell>
        </row>
        <row r="32">
          <cell r="A32" t="str">
            <v>9830431B</v>
          </cell>
          <cell r="B32" t="str">
            <v>CLG</v>
          </cell>
          <cell r="C32">
            <v>46.2</v>
          </cell>
          <cell r="D32">
            <v>44.7</v>
          </cell>
          <cell r="E32">
            <v>43.7</v>
          </cell>
        </row>
        <row r="33">
          <cell r="A33" t="str">
            <v>9830432C</v>
          </cell>
          <cell r="B33" t="str">
            <v>CLG</v>
          </cell>
          <cell r="C33">
            <v>45.2</v>
          </cell>
          <cell r="D33">
            <v>44.7</v>
          </cell>
          <cell r="E33">
            <v>43.7</v>
          </cell>
        </row>
        <row r="34">
          <cell r="A34" t="str">
            <v>9830447U</v>
          </cell>
          <cell r="B34" t="str">
            <v>CLG</v>
          </cell>
          <cell r="C34">
            <v>42</v>
          </cell>
          <cell r="D34">
            <v>44.7</v>
          </cell>
          <cell r="E34">
            <v>43.7</v>
          </cell>
        </row>
        <row r="35">
          <cell r="A35" t="str">
            <v>9830472W</v>
          </cell>
          <cell r="B35" t="str">
            <v>CLG</v>
          </cell>
          <cell r="C35">
            <v>41.8</v>
          </cell>
          <cell r="D35">
            <v>44.7</v>
          </cell>
          <cell r="E35">
            <v>43.7</v>
          </cell>
        </row>
        <row r="36">
          <cell r="A36" t="str">
            <v>9830474Y</v>
          </cell>
          <cell r="B36" t="str">
            <v>CLG</v>
          </cell>
          <cell r="C36">
            <v>43.7</v>
          </cell>
          <cell r="D36">
            <v>43.4</v>
          </cell>
          <cell r="E36">
            <v>43.7</v>
          </cell>
        </row>
        <row r="37">
          <cell r="A37" t="str">
            <v>9830477B</v>
          </cell>
          <cell r="B37" t="str">
            <v>CLG</v>
          </cell>
          <cell r="C37">
            <v>41.7</v>
          </cell>
          <cell r="D37">
            <v>43.4</v>
          </cell>
          <cell r="E37">
            <v>43.7</v>
          </cell>
        </row>
        <row r="38">
          <cell r="A38" t="str">
            <v>9830482G</v>
          </cell>
          <cell r="B38" t="str">
            <v>CLG</v>
          </cell>
          <cell r="C38">
            <v>43.1</v>
          </cell>
          <cell r="D38">
            <v>43.4</v>
          </cell>
          <cell r="E38">
            <v>43.7</v>
          </cell>
        </row>
        <row r="39">
          <cell r="A39" t="str">
            <v>9830493U</v>
          </cell>
          <cell r="B39" t="str">
            <v>CLG</v>
          </cell>
          <cell r="C39">
            <v>43.1</v>
          </cell>
          <cell r="D39">
            <v>43.4</v>
          </cell>
          <cell r="E39">
            <v>43.7</v>
          </cell>
        </row>
        <row r="40">
          <cell r="A40" t="str">
            <v>9830518W</v>
          </cell>
          <cell r="B40" t="str">
            <v>CLG</v>
          </cell>
          <cell r="C40">
            <v>39.5</v>
          </cell>
          <cell r="D40">
            <v>44.7</v>
          </cell>
          <cell r="E40">
            <v>43.7</v>
          </cell>
        </row>
        <row r="41">
          <cell r="A41" t="str">
            <v>9830522A</v>
          </cell>
          <cell r="B41" t="str">
            <v>CLG</v>
          </cell>
          <cell r="C41">
            <v>34.700000000000003</v>
          </cell>
          <cell r="D41">
            <v>43.4</v>
          </cell>
          <cell r="E41">
            <v>43.7</v>
          </cell>
        </row>
        <row r="42">
          <cell r="A42" t="str">
            <v>9830524C</v>
          </cell>
          <cell r="B42" t="str">
            <v>CLG</v>
          </cell>
          <cell r="C42">
            <v>43.5</v>
          </cell>
          <cell r="D42">
            <v>43.4</v>
          </cell>
          <cell r="E42">
            <v>43.7</v>
          </cell>
        </row>
        <row r="43">
          <cell r="A43" t="str">
            <v>9830538T</v>
          </cell>
          <cell r="B43" t="str">
            <v>CLG</v>
          </cell>
          <cell r="C43">
            <v>43.7</v>
          </cell>
          <cell r="D43">
            <v>43.4</v>
          </cell>
          <cell r="E43">
            <v>43.7</v>
          </cell>
        </row>
        <row r="44">
          <cell r="A44" t="str">
            <v>9830616C</v>
          </cell>
          <cell r="B44" t="str">
            <v>CLG</v>
          </cell>
          <cell r="C44">
            <v>41</v>
          </cell>
          <cell r="D44">
            <v>43.4</v>
          </cell>
          <cell r="E44">
            <v>43.7</v>
          </cell>
        </row>
        <row r="45">
          <cell r="A45" t="str">
            <v>9830624L</v>
          </cell>
          <cell r="B45" t="str">
            <v>CLG</v>
          </cell>
          <cell r="C45">
            <v>41.8</v>
          </cell>
          <cell r="D45">
            <v>43.4</v>
          </cell>
          <cell r="E45">
            <v>43.7</v>
          </cell>
        </row>
        <row r="46">
          <cell r="A46" t="str">
            <v>9830625M</v>
          </cell>
          <cell r="B46" t="str">
            <v>CLG</v>
          </cell>
          <cell r="C46">
            <v>44.7</v>
          </cell>
          <cell r="D46">
            <v>43.4</v>
          </cell>
          <cell r="E46">
            <v>43.7</v>
          </cell>
        </row>
        <row r="47">
          <cell r="A47" t="str">
            <v>9830626N</v>
          </cell>
          <cell r="B47" t="str">
            <v>CLG</v>
          </cell>
          <cell r="C47">
            <v>44.3</v>
          </cell>
          <cell r="D47">
            <v>43.4</v>
          </cell>
          <cell r="E47">
            <v>43.7</v>
          </cell>
        </row>
        <row r="48">
          <cell r="A48" t="str">
            <v>9830632V</v>
          </cell>
          <cell r="B48" t="str">
            <v>CLG</v>
          </cell>
          <cell r="C48">
            <v>39.1</v>
          </cell>
          <cell r="D48">
            <v>43.4</v>
          </cell>
          <cell r="E48">
            <v>43.7</v>
          </cell>
        </row>
        <row r="49">
          <cell r="A49" t="str">
            <v>9830639C</v>
          </cell>
          <cell r="B49" t="str">
            <v>CLG</v>
          </cell>
          <cell r="C49">
            <v>42.4</v>
          </cell>
          <cell r="D49">
            <v>43.4</v>
          </cell>
          <cell r="E49">
            <v>43.7</v>
          </cell>
        </row>
        <row r="50">
          <cell r="A50" t="str">
            <v>9830640D</v>
          </cell>
          <cell r="B50" t="str">
            <v>CLG</v>
          </cell>
          <cell r="C50">
            <v>42.7</v>
          </cell>
          <cell r="D50">
            <v>43.4</v>
          </cell>
          <cell r="E50">
            <v>43.7</v>
          </cell>
        </row>
        <row r="51">
          <cell r="A51" t="str">
            <v>9830649N</v>
          </cell>
          <cell r="B51" t="str">
            <v>CLG</v>
          </cell>
          <cell r="C51">
            <v>47.5</v>
          </cell>
          <cell r="D51">
            <v>43.4</v>
          </cell>
          <cell r="E51">
            <v>43.7</v>
          </cell>
        </row>
        <row r="52">
          <cell r="A52" t="str">
            <v>9830656W</v>
          </cell>
          <cell r="B52" t="str">
            <v>CLG</v>
          </cell>
          <cell r="C52">
            <v>41</v>
          </cell>
          <cell r="D52">
            <v>43.4</v>
          </cell>
          <cell r="E52">
            <v>43.7</v>
          </cell>
        </row>
        <row r="53">
          <cell r="A53" t="str">
            <v>9830681Y</v>
          </cell>
          <cell r="B53" t="str">
            <v>CLG</v>
          </cell>
          <cell r="C53">
            <v>43.3</v>
          </cell>
          <cell r="D53">
            <v>43.4</v>
          </cell>
          <cell r="E53">
            <v>43.7</v>
          </cell>
        </row>
        <row r="54">
          <cell r="A54" t="str">
            <v>9830691J</v>
          </cell>
          <cell r="B54" t="str">
            <v>CLG</v>
          </cell>
          <cell r="C54">
            <v>39.299999999999997</v>
          </cell>
          <cell r="D54">
            <v>43.4</v>
          </cell>
          <cell r="E54">
            <v>43.7</v>
          </cell>
        </row>
        <row r="55">
          <cell r="A55" t="str">
            <v>9830698S</v>
          </cell>
          <cell r="B55" t="str">
            <v>CLG</v>
          </cell>
          <cell r="C55">
            <v>38.9</v>
          </cell>
          <cell r="D55">
            <v>43.4</v>
          </cell>
          <cell r="E55">
            <v>43.7</v>
          </cell>
        </row>
        <row r="56">
          <cell r="A56" t="str">
            <v>9830002K</v>
          </cell>
          <cell r="B56" t="str">
            <v>LGT</v>
          </cell>
          <cell r="C56">
            <v>49.3</v>
          </cell>
          <cell r="D56">
            <v>46.7</v>
          </cell>
          <cell r="E56">
            <v>47</v>
          </cell>
        </row>
        <row r="57">
          <cell r="A57" t="str">
            <v>9830003L</v>
          </cell>
          <cell r="B57" t="str">
            <v>LGT</v>
          </cell>
          <cell r="C57">
            <v>46.8</v>
          </cell>
          <cell r="D57">
            <v>46.7</v>
          </cell>
          <cell r="E57">
            <v>47</v>
          </cell>
        </row>
        <row r="58">
          <cell r="A58" t="str">
            <v>9830261S</v>
          </cell>
          <cell r="B58" t="str">
            <v>LGT</v>
          </cell>
          <cell r="C58">
            <v>48.5</v>
          </cell>
          <cell r="D58">
            <v>48.3</v>
          </cell>
          <cell r="E58">
            <v>47</v>
          </cell>
        </row>
        <row r="59">
          <cell r="A59" t="str">
            <v>9830377T</v>
          </cell>
          <cell r="B59" t="str">
            <v>LGT</v>
          </cell>
          <cell r="C59">
            <v>49.9</v>
          </cell>
          <cell r="D59">
            <v>48.3</v>
          </cell>
          <cell r="E59">
            <v>47</v>
          </cell>
        </row>
        <row r="60">
          <cell r="A60" t="str">
            <v>9830483H</v>
          </cell>
          <cell r="B60" t="str">
            <v>LGT</v>
          </cell>
          <cell r="C60">
            <v>44.7</v>
          </cell>
          <cell r="D60">
            <v>46.7</v>
          </cell>
          <cell r="E60">
            <v>47</v>
          </cell>
        </row>
        <row r="61">
          <cell r="A61" t="str">
            <v>9830504F</v>
          </cell>
          <cell r="B61" t="str">
            <v>LGT</v>
          </cell>
          <cell r="C61">
            <v>46.4</v>
          </cell>
          <cell r="D61">
            <v>48.3</v>
          </cell>
          <cell r="E61">
            <v>47</v>
          </cell>
        </row>
        <row r="62">
          <cell r="A62" t="str">
            <v>9830507J</v>
          </cell>
          <cell r="B62" t="str">
            <v>LGT</v>
          </cell>
          <cell r="C62">
            <v>47.3</v>
          </cell>
          <cell r="D62">
            <v>46.7</v>
          </cell>
          <cell r="E62">
            <v>47</v>
          </cell>
        </row>
        <row r="63">
          <cell r="A63" t="str">
            <v>9830557N</v>
          </cell>
          <cell r="B63" t="str">
            <v>LGT</v>
          </cell>
          <cell r="C63">
            <v>47.3</v>
          </cell>
          <cell r="D63">
            <v>46.7</v>
          </cell>
          <cell r="E63">
            <v>47</v>
          </cell>
        </row>
        <row r="64">
          <cell r="A64" t="str">
            <v>9830635Y</v>
          </cell>
          <cell r="B64" t="str">
            <v>LGT</v>
          </cell>
          <cell r="C64">
            <v>42.8</v>
          </cell>
          <cell r="D64">
            <v>46.7</v>
          </cell>
          <cell r="E64">
            <v>47</v>
          </cell>
        </row>
        <row r="65">
          <cell r="A65" t="str">
            <v>9830693L</v>
          </cell>
          <cell r="B65" t="str">
            <v>LGT</v>
          </cell>
          <cell r="C65">
            <v>45</v>
          </cell>
          <cell r="D65">
            <v>46.7</v>
          </cell>
          <cell r="E65">
            <v>47</v>
          </cell>
        </row>
        <row r="66">
          <cell r="A66" t="str">
            <v>9830003L</v>
          </cell>
          <cell r="B66" t="str">
            <v>LP</v>
          </cell>
          <cell r="C66">
            <v>46.8</v>
          </cell>
          <cell r="D66">
            <v>46.7</v>
          </cell>
          <cell r="E66">
            <v>47.1</v>
          </cell>
        </row>
        <row r="67">
          <cell r="A67" t="str">
            <v>9830006P</v>
          </cell>
          <cell r="B67" t="str">
            <v>LP</v>
          </cell>
          <cell r="C67">
            <v>48.8</v>
          </cell>
          <cell r="D67">
            <v>46.7</v>
          </cell>
          <cell r="E67">
            <v>47.1</v>
          </cell>
        </row>
        <row r="68">
          <cell r="A68" t="str">
            <v>9830269A</v>
          </cell>
          <cell r="B68" t="str">
            <v>LP</v>
          </cell>
          <cell r="C68">
            <v>47.7</v>
          </cell>
          <cell r="D68">
            <v>47.8</v>
          </cell>
          <cell r="E68">
            <v>47.1</v>
          </cell>
        </row>
        <row r="69">
          <cell r="A69" t="str">
            <v>9830270B</v>
          </cell>
          <cell r="B69" t="str">
            <v>LP</v>
          </cell>
          <cell r="C69">
            <v>49.1</v>
          </cell>
          <cell r="D69">
            <v>47.8</v>
          </cell>
          <cell r="E69">
            <v>47.1</v>
          </cell>
        </row>
        <row r="70">
          <cell r="A70" t="str">
            <v>9830271C</v>
          </cell>
          <cell r="B70" t="str">
            <v>LP</v>
          </cell>
          <cell r="C70">
            <v>47</v>
          </cell>
          <cell r="D70">
            <v>47.8</v>
          </cell>
          <cell r="E70">
            <v>47.1</v>
          </cell>
        </row>
        <row r="71">
          <cell r="A71" t="str">
            <v>9830272D</v>
          </cell>
          <cell r="B71" t="str">
            <v>LP</v>
          </cell>
          <cell r="C71">
            <v>46.6</v>
          </cell>
          <cell r="D71">
            <v>47.8</v>
          </cell>
          <cell r="E71">
            <v>47.1</v>
          </cell>
        </row>
        <row r="72">
          <cell r="A72" t="str">
            <v>9830273E</v>
          </cell>
          <cell r="B72" t="str">
            <v>LP</v>
          </cell>
          <cell r="C72">
            <v>42.3</v>
          </cell>
          <cell r="D72">
            <v>47.8</v>
          </cell>
          <cell r="E72">
            <v>47.1</v>
          </cell>
        </row>
        <row r="73">
          <cell r="A73" t="str">
            <v>9830294C</v>
          </cell>
          <cell r="B73" t="str">
            <v>LP</v>
          </cell>
          <cell r="C73">
            <v>47.8</v>
          </cell>
          <cell r="D73">
            <v>47.8</v>
          </cell>
          <cell r="E73">
            <v>47.1</v>
          </cell>
        </row>
        <row r="74">
          <cell r="A74" t="str">
            <v>9830306R</v>
          </cell>
          <cell r="B74" t="str">
            <v>LP</v>
          </cell>
          <cell r="C74">
            <v>52.2</v>
          </cell>
          <cell r="D74">
            <v>46.7</v>
          </cell>
          <cell r="E74">
            <v>47.1</v>
          </cell>
        </row>
        <row r="75">
          <cell r="A75" t="str">
            <v>9830377T</v>
          </cell>
          <cell r="B75" t="str">
            <v>LP</v>
          </cell>
          <cell r="C75">
            <v>49.9</v>
          </cell>
          <cell r="D75">
            <v>47.8</v>
          </cell>
          <cell r="E75">
            <v>47.1</v>
          </cell>
        </row>
        <row r="76">
          <cell r="A76" t="str">
            <v>9830401U</v>
          </cell>
          <cell r="B76" t="str">
            <v>LP</v>
          </cell>
          <cell r="C76">
            <v>46.9</v>
          </cell>
          <cell r="D76">
            <v>47.8</v>
          </cell>
          <cell r="E76">
            <v>47.1</v>
          </cell>
        </row>
        <row r="77">
          <cell r="A77" t="str">
            <v>9830460H</v>
          </cell>
          <cell r="B77" t="str">
            <v>LP</v>
          </cell>
          <cell r="C77">
            <v>46.7</v>
          </cell>
          <cell r="D77">
            <v>46.7</v>
          </cell>
          <cell r="E77">
            <v>47.1</v>
          </cell>
        </row>
        <row r="78">
          <cell r="A78" t="str">
            <v>9830483H</v>
          </cell>
          <cell r="B78" t="str">
            <v>LP</v>
          </cell>
          <cell r="C78">
            <v>44.7</v>
          </cell>
          <cell r="D78">
            <v>46.7</v>
          </cell>
          <cell r="E78">
            <v>47.1</v>
          </cell>
        </row>
        <row r="79">
          <cell r="A79" t="str">
            <v>9830635Y</v>
          </cell>
          <cell r="B79" t="str">
            <v>LP</v>
          </cell>
          <cell r="C79">
            <v>42.8</v>
          </cell>
          <cell r="D79">
            <v>46.7</v>
          </cell>
          <cell r="E79">
            <v>47.1</v>
          </cell>
        </row>
        <row r="80">
          <cell r="A80" t="str">
            <v>9830693L</v>
          </cell>
          <cell r="B80" t="str">
            <v>LP</v>
          </cell>
          <cell r="C80">
            <v>45</v>
          </cell>
          <cell r="D80">
            <v>46.7</v>
          </cell>
          <cell r="E80">
            <v>47.1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Français</v>
          </cell>
          <cell r="C2">
            <v>33.9</v>
          </cell>
          <cell r="D2">
            <v>46.7</v>
          </cell>
          <cell r="E2">
            <v>40.1</v>
          </cell>
          <cell r="F2">
            <v>47.8</v>
          </cell>
          <cell r="G2" t="str">
            <v>Public</v>
          </cell>
          <cell r="H2" t="str">
            <v>Province Sud</v>
          </cell>
          <cell r="I2">
            <v>1.909341</v>
          </cell>
        </row>
        <row r="3">
          <cell r="A3" t="str">
            <v>9830007R</v>
          </cell>
          <cell r="B3" t="str">
            <v>Français</v>
          </cell>
          <cell r="C3">
            <v>50.6</v>
          </cell>
          <cell r="D3">
            <v>46.7</v>
          </cell>
          <cell r="E3">
            <v>64.900000000000006</v>
          </cell>
          <cell r="F3">
            <v>47.8</v>
          </cell>
          <cell r="G3" t="str">
            <v>Public</v>
          </cell>
          <cell r="H3" t="str">
            <v>Province Nord</v>
          </cell>
          <cell r="I3">
            <v>-0.26819900000000002</v>
          </cell>
        </row>
        <row r="4">
          <cell r="A4" t="str">
            <v>9830008S</v>
          </cell>
          <cell r="B4" t="str">
            <v>Français</v>
          </cell>
          <cell r="C4">
            <v>61.7</v>
          </cell>
          <cell r="D4">
            <v>46.7</v>
          </cell>
          <cell r="E4">
            <v>64.900000000000006</v>
          </cell>
          <cell r="F4">
            <v>47.8</v>
          </cell>
          <cell r="G4" t="str">
            <v>Public</v>
          </cell>
          <cell r="H4" t="str">
            <v>Province Nord</v>
          </cell>
          <cell r="I4">
            <v>-1.331418</v>
          </cell>
        </row>
        <row r="5">
          <cell r="A5" t="str">
            <v>9830009T</v>
          </cell>
          <cell r="B5" t="str">
            <v>Français</v>
          </cell>
          <cell r="C5">
            <v>48.9</v>
          </cell>
          <cell r="D5">
            <v>46.7</v>
          </cell>
          <cell r="E5">
            <v>40.1</v>
          </cell>
          <cell r="F5">
            <v>47.8</v>
          </cell>
          <cell r="G5" t="str">
            <v>Public</v>
          </cell>
          <cell r="H5" t="str">
            <v>Province Sud</v>
          </cell>
          <cell r="I5">
            <v>-0.105364</v>
          </cell>
        </row>
        <row r="6">
          <cell r="A6" t="str">
            <v>9830010U</v>
          </cell>
          <cell r="B6" t="str">
            <v>Français</v>
          </cell>
          <cell r="C6">
            <v>51.3</v>
          </cell>
          <cell r="D6">
            <v>46.7</v>
          </cell>
          <cell r="E6">
            <v>40.1</v>
          </cell>
          <cell r="F6">
            <v>47.8</v>
          </cell>
          <cell r="G6" t="str">
            <v>Public</v>
          </cell>
          <cell r="H6" t="str">
            <v>Province Sud</v>
          </cell>
          <cell r="I6">
            <v>-0.33524900000000002</v>
          </cell>
        </row>
        <row r="7">
          <cell r="A7" t="str">
            <v>9830259P</v>
          </cell>
          <cell r="B7" t="str">
            <v>Français</v>
          </cell>
          <cell r="C7">
            <v>63.1</v>
          </cell>
          <cell r="D7">
            <v>51.2</v>
          </cell>
          <cell r="E7">
            <v>40.1</v>
          </cell>
          <cell r="F7">
            <v>47.8</v>
          </cell>
          <cell r="G7" t="str">
            <v>Privé</v>
          </cell>
          <cell r="H7" t="str">
            <v>Province Sud</v>
          </cell>
          <cell r="I7">
            <v>-1.465517</v>
          </cell>
        </row>
        <row r="8">
          <cell r="A8" t="str">
            <v>9830260R</v>
          </cell>
          <cell r="B8" t="str">
            <v>Français</v>
          </cell>
          <cell r="C8">
            <v>15.9</v>
          </cell>
          <cell r="D8">
            <v>51.2</v>
          </cell>
          <cell r="E8">
            <v>40.1</v>
          </cell>
          <cell r="F8">
            <v>47.8</v>
          </cell>
          <cell r="G8" t="str">
            <v>Privé</v>
          </cell>
          <cell r="H8" t="str">
            <v>Province Sud</v>
          </cell>
          <cell r="I8">
            <v>4.3818679999999999</v>
          </cell>
        </row>
        <row r="9">
          <cell r="A9" t="str">
            <v>9830263U</v>
          </cell>
          <cell r="B9" t="str">
            <v>Français</v>
          </cell>
          <cell r="C9">
            <v>37.1</v>
          </cell>
          <cell r="D9">
            <v>51.2</v>
          </cell>
          <cell r="E9">
            <v>40.1</v>
          </cell>
          <cell r="F9">
            <v>47.8</v>
          </cell>
          <cell r="G9" t="str">
            <v>Privé</v>
          </cell>
          <cell r="H9" t="str">
            <v>Province Sud</v>
          </cell>
          <cell r="I9">
            <v>1.4697800000000001</v>
          </cell>
        </row>
        <row r="10">
          <cell r="A10" t="str">
            <v>9830264V</v>
          </cell>
          <cell r="B10" t="str">
            <v>Français</v>
          </cell>
          <cell r="C10">
            <v>41.7</v>
          </cell>
          <cell r="D10">
            <v>51.2</v>
          </cell>
          <cell r="E10">
            <v>40.1</v>
          </cell>
          <cell r="F10">
            <v>47.8</v>
          </cell>
          <cell r="G10" t="str">
            <v>Privé</v>
          </cell>
          <cell r="H10" t="str">
            <v>Province Sud</v>
          </cell>
          <cell r="I10">
            <v>0.83791199999999999</v>
          </cell>
        </row>
        <row r="11">
          <cell r="A11" t="str">
            <v>9830265W</v>
          </cell>
          <cell r="B11" t="str">
            <v>Français</v>
          </cell>
          <cell r="C11">
            <v>39.5</v>
          </cell>
          <cell r="D11">
            <v>51.2</v>
          </cell>
          <cell r="E11">
            <v>40.1</v>
          </cell>
          <cell r="F11">
            <v>47.8</v>
          </cell>
          <cell r="G11" t="str">
            <v>Privé</v>
          </cell>
          <cell r="H11" t="str">
            <v>Province Sud</v>
          </cell>
          <cell r="I11">
            <v>1.14011</v>
          </cell>
        </row>
        <row r="12">
          <cell r="A12" t="str">
            <v>9830266X</v>
          </cell>
          <cell r="B12" t="str">
            <v>Français</v>
          </cell>
          <cell r="C12">
            <v>72.2</v>
          </cell>
          <cell r="D12">
            <v>51.2</v>
          </cell>
          <cell r="E12">
            <v>67.5</v>
          </cell>
          <cell r="F12">
            <v>47.8</v>
          </cell>
          <cell r="G12" t="str">
            <v>Privé</v>
          </cell>
          <cell r="H12" t="str">
            <v>Province des îles Loyauté</v>
          </cell>
          <cell r="I12">
            <v>-2.3371650000000002</v>
          </cell>
        </row>
        <row r="13">
          <cell r="A13" t="str">
            <v>9830277J</v>
          </cell>
          <cell r="B13" t="str">
            <v>Français</v>
          </cell>
          <cell r="C13">
            <v>11.4</v>
          </cell>
          <cell r="D13">
            <v>46.7</v>
          </cell>
          <cell r="E13">
            <v>40.1</v>
          </cell>
          <cell r="F13">
            <v>47.8</v>
          </cell>
          <cell r="G13" t="str">
            <v>Public</v>
          </cell>
          <cell r="H13" t="str">
            <v>Province Sud</v>
          </cell>
          <cell r="I13">
            <v>5</v>
          </cell>
        </row>
        <row r="14">
          <cell r="A14" t="str">
            <v>9830278K</v>
          </cell>
          <cell r="B14" t="str">
            <v>Français</v>
          </cell>
          <cell r="C14">
            <v>71.7</v>
          </cell>
          <cell r="D14">
            <v>46.7</v>
          </cell>
          <cell r="E14">
            <v>64.900000000000006</v>
          </cell>
          <cell r="F14">
            <v>47.8</v>
          </cell>
          <cell r="G14" t="str">
            <v>Public</v>
          </cell>
          <cell r="H14" t="str">
            <v>Province Nord</v>
          </cell>
          <cell r="I14">
            <v>-2.289272</v>
          </cell>
        </row>
        <row r="15">
          <cell r="A15" t="str">
            <v>9830295D</v>
          </cell>
          <cell r="B15" t="str">
            <v>Français</v>
          </cell>
          <cell r="C15">
            <v>55.3</v>
          </cell>
          <cell r="D15">
            <v>51.2</v>
          </cell>
          <cell r="E15">
            <v>67.5</v>
          </cell>
          <cell r="F15">
            <v>47.8</v>
          </cell>
          <cell r="G15" t="str">
            <v>Privé</v>
          </cell>
          <cell r="H15" t="str">
            <v>Province des îles Loyauté</v>
          </cell>
          <cell r="I15">
            <v>-0.718391</v>
          </cell>
        </row>
        <row r="16">
          <cell r="A16" t="str">
            <v>9830297F</v>
          </cell>
          <cell r="B16" t="str">
            <v>Français</v>
          </cell>
          <cell r="C16">
            <v>74.3</v>
          </cell>
          <cell r="D16">
            <v>51.2</v>
          </cell>
          <cell r="E16">
            <v>64.900000000000006</v>
          </cell>
          <cell r="F16">
            <v>47.8</v>
          </cell>
          <cell r="G16" t="str">
            <v>Privé</v>
          </cell>
          <cell r="H16" t="str">
            <v>Province Nord</v>
          </cell>
          <cell r="I16">
            <v>-2.5383140000000002</v>
          </cell>
        </row>
        <row r="17">
          <cell r="A17" t="str">
            <v>9830313Y</v>
          </cell>
          <cell r="B17" t="str">
            <v>Français</v>
          </cell>
          <cell r="C17">
            <v>50</v>
          </cell>
          <cell r="D17">
            <v>51.2</v>
          </cell>
          <cell r="E17">
            <v>64.900000000000006</v>
          </cell>
          <cell r="F17">
            <v>47.8</v>
          </cell>
          <cell r="G17" t="str">
            <v>Privé</v>
          </cell>
          <cell r="H17" t="str">
            <v>Province Nord</v>
          </cell>
          <cell r="I17">
            <v>-0.210728</v>
          </cell>
        </row>
        <row r="18">
          <cell r="A18" t="str">
            <v>9830354T</v>
          </cell>
          <cell r="B18" t="str">
            <v>Français</v>
          </cell>
          <cell r="C18">
            <v>69.2</v>
          </cell>
          <cell r="D18">
            <v>51.2</v>
          </cell>
          <cell r="E18">
            <v>40.1</v>
          </cell>
          <cell r="F18">
            <v>47.8</v>
          </cell>
          <cell r="G18" t="str">
            <v>Privé</v>
          </cell>
          <cell r="H18" t="str">
            <v>Province Sud</v>
          </cell>
          <cell r="I18">
            <v>-2.0498080000000001</v>
          </cell>
        </row>
        <row r="19">
          <cell r="A19" t="str">
            <v>9830355U</v>
          </cell>
          <cell r="B19" t="str">
            <v>Français</v>
          </cell>
          <cell r="C19">
            <v>77.8</v>
          </cell>
          <cell r="D19">
            <v>46.7</v>
          </cell>
          <cell r="E19">
            <v>40.1</v>
          </cell>
          <cell r="F19">
            <v>47.8</v>
          </cell>
          <cell r="G19" t="str">
            <v>Public</v>
          </cell>
          <cell r="H19" t="str">
            <v>Province Sud</v>
          </cell>
          <cell r="I19">
            <v>-2.8735629999999999</v>
          </cell>
        </row>
        <row r="20">
          <cell r="A20" t="str">
            <v>9830356V</v>
          </cell>
          <cell r="B20" t="str">
            <v>Français</v>
          </cell>
          <cell r="C20">
            <v>41</v>
          </cell>
          <cell r="D20">
            <v>46.7</v>
          </cell>
          <cell r="E20">
            <v>40.1</v>
          </cell>
          <cell r="F20">
            <v>47.8</v>
          </cell>
          <cell r="G20" t="str">
            <v>Public</v>
          </cell>
          <cell r="H20" t="str">
            <v>Province Sud</v>
          </cell>
          <cell r="I20">
            <v>0.93406599999999995</v>
          </cell>
        </row>
        <row r="21">
          <cell r="A21" t="str">
            <v>9830357W</v>
          </cell>
          <cell r="B21" t="str">
            <v>Français</v>
          </cell>
          <cell r="C21">
            <v>49.2</v>
          </cell>
          <cell r="D21">
            <v>46.7</v>
          </cell>
          <cell r="E21">
            <v>67.5</v>
          </cell>
          <cell r="F21">
            <v>47.8</v>
          </cell>
          <cell r="G21" t="str">
            <v>Public</v>
          </cell>
          <cell r="H21" t="str">
            <v>Province des îles Loyauté</v>
          </cell>
          <cell r="I21">
            <v>-0.1341</v>
          </cell>
        </row>
        <row r="22">
          <cell r="A22" t="str">
            <v>9830381X</v>
          </cell>
          <cell r="B22" t="str">
            <v>Français</v>
          </cell>
          <cell r="C22">
            <v>53.3</v>
          </cell>
          <cell r="D22">
            <v>51.2</v>
          </cell>
          <cell r="E22">
            <v>40.1</v>
          </cell>
          <cell r="F22">
            <v>47.8</v>
          </cell>
          <cell r="G22" t="str">
            <v>Privé</v>
          </cell>
          <cell r="H22" t="str">
            <v>Province Sud</v>
          </cell>
          <cell r="I22">
            <v>-0.52681999999999995</v>
          </cell>
        </row>
        <row r="23">
          <cell r="A23" t="str">
            <v>9830382Y</v>
          </cell>
          <cell r="B23" t="str">
            <v>Français</v>
          </cell>
          <cell r="C23">
            <v>100</v>
          </cell>
          <cell r="D23">
            <v>51.2</v>
          </cell>
          <cell r="E23">
            <v>64.900000000000006</v>
          </cell>
          <cell r="F23">
            <v>47.8</v>
          </cell>
          <cell r="G23" t="str">
            <v>Privé</v>
          </cell>
          <cell r="H23" t="str">
            <v>Province Nord</v>
          </cell>
          <cell r="I23">
            <v>-5</v>
          </cell>
        </row>
        <row r="24">
          <cell r="A24" t="str">
            <v>9830384A</v>
          </cell>
          <cell r="B24" t="str">
            <v>Français</v>
          </cell>
          <cell r="C24">
            <v>48</v>
          </cell>
          <cell r="D24">
            <v>46.7</v>
          </cell>
          <cell r="E24">
            <v>40.1</v>
          </cell>
          <cell r="F24">
            <v>47.8</v>
          </cell>
          <cell r="G24" t="str">
            <v>Public</v>
          </cell>
          <cell r="H24" t="str">
            <v>Province Sud</v>
          </cell>
          <cell r="I24">
            <v>-1.9157E-2</v>
          </cell>
        </row>
        <row r="25">
          <cell r="A25" t="str">
            <v>9830392J</v>
          </cell>
          <cell r="B25" t="str">
            <v>Français</v>
          </cell>
          <cell r="C25">
            <v>82.1</v>
          </cell>
          <cell r="D25">
            <v>51.2</v>
          </cell>
          <cell r="E25">
            <v>67.5</v>
          </cell>
          <cell r="F25">
            <v>47.8</v>
          </cell>
          <cell r="G25" t="str">
            <v>Privé</v>
          </cell>
          <cell r="H25" t="str">
            <v>Province des îles Loyauté</v>
          </cell>
          <cell r="I25">
            <v>-3.2854410000000001</v>
          </cell>
        </row>
        <row r="26">
          <cell r="A26" t="str">
            <v>9830400T</v>
          </cell>
          <cell r="B26" t="str">
            <v>Français</v>
          </cell>
          <cell r="C26">
            <v>78.599999999999994</v>
          </cell>
          <cell r="D26">
            <v>51.2</v>
          </cell>
          <cell r="E26">
            <v>67.5</v>
          </cell>
          <cell r="F26">
            <v>47.8</v>
          </cell>
          <cell r="G26" t="str">
            <v>Privé</v>
          </cell>
          <cell r="H26" t="str">
            <v>Province des îles Loyauté</v>
          </cell>
          <cell r="I26">
            <v>-2.9501919999999999</v>
          </cell>
        </row>
        <row r="27">
          <cell r="A27" t="str">
            <v>9830414H</v>
          </cell>
          <cell r="B27" t="str">
            <v>Français</v>
          </cell>
          <cell r="C27">
            <v>86.4</v>
          </cell>
          <cell r="D27">
            <v>46.7</v>
          </cell>
          <cell r="E27">
            <v>67.5</v>
          </cell>
          <cell r="F27">
            <v>47.8</v>
          </cell>
          <cell r="G27" t="str">
            <v>Public</v>
          </cell>
          <cell r="H27" t="str">
            <v>Province des îles Loyauté</v>
          </cell>
          <cell r="I27">
            <v>-3.6973180000000001</v>
          </cell>
        </row>
        <row r="28">
          <cell r="A28" t="str">
            <v>9830418M</v>
          </cell>
          <cell r="B28" t="str">
            <v>Français</v>
          </cell>
          <cell r="C28">
            <v>91.1</v>
          </cell>
          <cell r="D28">
            <v>46.7</v>
          </cell>
          <cell r="E28">
            <v>64.900000000000006</v>
          </cell>
          <cell r="F28">
            <v>47.8</v>
          </cell>
          <cell r="G28" t="str">
            <v>Public</v>
          </cell>
          <cell r="H28" t="str">
            <v>Province Nord</v>
          </cell>
          <cell r="I28">
            <v>-4.1475099999999996</v>
          </cell>
        </row>
        <row r="29">
          <cell r="A29" t="str">
            <v>9830419N</v>
          </cell>
          <cell r="B29" t="str">
            <v>Français</v>
          </cell>
          <cell r="C29">
            <v>65.400000000000006</v>
          </cell>
          <cell r="D29">
            <v>46.7</v>
          </cell>
          <cell r="E29">
            <v>64.900000000000006</v>
          </cell>
          <cell r="F29">
            <v>47.8</v>
          </cell>
          <cell r="G29" t="str">
            <v>Public</v>
          </cell>
          <cell r="H29" t="str">
            <v>Province Nord</v>
          </cell>
          <cell r="I29">
            <v>-1.685824</v>
          </cell>
        </row>
        <row r="30">
          <cell r="A30" t="str">
            <v>9830420P</v>
          </cell>
          <cell r="B30" t="str">
            <v>Français</v>
          </cell>
          <cell r="C30">
            <v>72.7</v>
          </cell>
          <cell r="D30">
            <v>51.2</v>
          </cell>
          <cell r="E30">
            <v>67.5</v>
          </cell>
          <cell r="F30">
            <v>47.8</v>
          </cell>
          <cell r="G30" t="str">
            <v>Privé</v>
          </cell>
          <cell r="H30" t="str">
            <v>Province des îles Loyauté</v>
          </cell>
          <cell r="I30">
            <v>-2.3850570000000002</v>
          </cell>
        </row>
        <row r="31">
          <cell r="A31" t="str">
            <v>9830431B</v>
          </cell>
          <cell r="B31" t="str">
            <v>Français</v>
          </cell>
          <cell r="C31">
            <v>43.5</v>
          </cell>
          <cell r="D31">
            <v>51.2</v>
          </cell>
          <cell r="E31">
            <v>64.900000000000006</v>
          </cell>
          <cell r="F31">
            <v>47.8</v>
          </cell>
          <cell r="G31" t="str">
            <v>Privé</v>
          </cell>
          <cell r="H31" t="str">
            <v>Province Nord</v>
          </cell>
          <cell r="I31">
            <v>0.59065900000000005</v>
          </cell>
        </row>
        <row r="32">
          <cell r="A32" t="str">
            <v>9830432C</v>
          </cell>
          <cell r="B32" t="str">
            <v>Français</v>
          </cell>
          <cell r="C32">
            <v>71</v>
          </cell>
          <cell r="D32">
            <v>51.2</v>
          </cell>
          <cell r="E32">
            <v>64.900000000000006</v>
          </cell>
          <cell r="F32">
            <v>47.8</v>
          </cell>
          <cell r="G32" t="str">
            <v>Privé</v>
          </cell>
          <cell r="H32" t="str">
            <v>Province Nord</v>
          </cell>
          <cell r="I32">
            <v>-2.2222219999999999</v>
          </cell>
        </row>
        <row r="33">
          <cell r="A33" t="str">
            <v>9830447U</v>
          </cell>
          <cell r="B33" t="str">
            <v>Français</v>
          </cell>
          <cell r="C33">
            <v>60.7</v>
          </cell>
          <cell r="D33">
            <v>51.2</v>
          </cell>
          <cell r="E33">
            <v>67.5</v>
          </cell>
          <cell r="F33">
            <v>47.8</v>
          </cell>
          <cell r="G33" t="str">
            <v>Privé</v>
          </cell>
          <cell r="H33" t="str">
            <v>Province des îles Loyauté</v>
          </cell>
          <cell r="I33">
            <v>-1.2356320000000001</v>
          </cell>
        </row>
        <row r="34">
          <cell r="A34" t="str">
            <v>9830472W</v>
          </cell>
          <cell r="B34" t="str">
            <v>Français</v>
          </cell>
          <cell r="C34">
            <v>86.7</v>
          </cell>
          <cell r="D34">
            <v>51.2</v>
          </cell>
          <cell r="E34">
            <v>64.900000000000006</v>
          </cell>
          <cell r="F34">
            <v>47.8</v>
          </cell>
          <cell r="G34" t="str">
            <v>Privé</v>
          </cell>
          <cell r="H34" t="str">
            <v>Province Nord</v>
          </cell>
          <cell r="I34">
            <v>-3.726054</v>
          </cell>
        </row>
        <row r="35">
          <cell r="A35" t="str">
            <v>9830474Y</v>
          </cell>
          <cell r="B35" t="str">
            <v>Français</v>
          </cell>
          <cell r="C35">
            <v>56.3</v>
          </cell>
          <cell r="D35">
            <v>46.7</v>
          </cell>
          <cell r="E35">
            <v>40.1</v>
          </cell>
          <cell r="F35">
            <v>47.8</v>
          </cell>
          <cell r="G35" t="str">
            <v>Public</v>
          </cell>
          <cell r="H35" t="str">
            <v>Province Sud</v>
          </cell>
          <cell r="I35">
            <v>-0.81417600000000001</v>
          </cell>
        </row>
        <row r="36">
          <cell r="A36" t="str">
            <v>9830477B</v>
          </cell>
          <cell r="B36" t="str">
            <v>Français</v>
          </cell>
          <cell r="C36">
            <v>77.8</v>
          </cell>
          <cell r="D36">
            <v>46.7</v>
          </cell>
          <cell r="E36">
            <v>40.1</v>
          </cell>
          <cell r="F36">
            <v>47.8</v>
          </cell>
          <cell r="G36" t="str">
            <v>Public</v>
          </cell>
          <cell r="H36" t="str">
            <v>Province Sud</v>
          </cell>
          <cell r="I36">
            <v>-2.8735629999999999</v>
          </cell>
        </row>
        <row r="37">
          <cell r="A37" t="str">
            <v>9830482G</v>
          </cell>
          <cell r="B37" t="str">
            <v>Français</v>
          </cell>
          <cell r="C37">
            <v>86</v>
          </cell>
          <cell r="D37">
            <v>46.7</v>
          </cell>
          <cell r="E37">
            <v>67.5</v>
          </cell>
          <cell r="F37">
            <v>47.8</v>
          </cell>
          <cell r="G37" t="str">
            <v>Public</v>
          </cell>
          <cell r="H37" t="str">
            <v>Province des îles Loyauté</v>
          </cell>
          <cell r="I37">
            <v>-3.6590039999999999</v>
          </cell>
        </row>
        <row r="38">
          <cell r="A38" t="str">
            <v>9830493U</v>
          </cell>
          <cell r="B38" t="str">
            <v>Français</v>
          </cell>
          <cell r="C38">
            <v>74.400000000000006</v>
          </cell>
          <cell r="D38">
            <v>46.7</v>
          </cell>
          <cell r="E38">
            <v>64.900000000000006</v>
          </cell>
          <cell r="F38">
            <v>47.8</v>
          </cell>
          <cell r="G38" t="str">
            <v>Public</v>
          </cell>
          <cell r="H38" t="str">
            <v>Province Nord</v>
          </cell>
          <cell r="I38">
            <v>-2.5478930000000002</v>
          </cell>
        </row>
        <row r="39">
          <cell r="A39" t="str">
            <v>9830518W</v>
          </cell>
          <cell r="B39" t="str">
            <v>Français</v>
          </cell>
          <cell r="C39">
            <v>75</v>
          </cell>
          <cell r="D39">
            <v>51.2</v>
          </cell>
          <cell r="E39">
            <v>64.900000000000006</v>
          </cell>
          <cell r="F39">
            <v>47.8</v>
          </cell>
          <cell r="G39" t="str">
            <v>Privé</v>
          </cell>
          <cell r="H39" t="str">
            <v>Province Nord</v>
          </cell>
          <cell r="I39">
            <v>-2.6053639999999998</v>
          </cell>
        </row>
        <row r="40">
          <cell r="A40" t="str">
            <v>9830522A</v>
          </cell>
          <cell r="B40" t="str">
            <v>Français</v>
          </cell>
          <cell r="C40">
            <v>66.7</v>
          </cell>
          <cell r="D40">
            <v>46.7</v>
          </cell>
          <cell r="E40">
            <v>64.900000000000006</v>
          </cell>
          <cell r="F40">
            <v>47.8</v>
          </cell>
          <cell r="G40" t="str">
            <v>Public</v>
          </cell>
          <cell r="H40" t="str">
            <v>Province Nord</v>
          </cell>
          <cell r="I40">
            <v>-1.8103450000000001</v>
          </cell>
        </row>
        <row r="41">
          <cell r="A41" t="str">
            <v>9830524C</v>
          </cell>
          <cell r="B41" t="str">
            <v>Français</v>
          </cell>
          <cell r="C41">
            <v>48.2</v>
          </cell>
          <cell r="D41">
            <v>46.7</v>
          </cell>
          <cell r="E41">
            <v>40.1</v>
          </cell>
          <cell r="F41">
            <v>47.8</v>
          </cell>
          <cell r="G41" t="str">
            <v>Public</v>
          </cell>
          <cell r="H41" t="str">
            <v>Province Sud</v>
          </cell>
          <cell r="I41">
            <v>-3.8314000000000001E-2</v>
          </cell>
        </row>
        <row r="42">
          <cell r="A42" t="str">
            <v>9830538T</v>
          </cell>
          <cell r="B42" t="str">
            <v>Français</v>
          </cell>
          <cell r="C42">
            <v>40.200000000000003</v>
          </cell>
          <cell r="D42">
            <v>46.7</v>
          </cell>
          <cell r="E42">
            <v>40.1</v>
          </cell>
          <cell r="F42">
            <v>47.8</v>
          </cell>
          <cell r="G42" t="str">
            <v>Public</v>
          </cell>
          <cell r="H42" t="str">
            <v>Province Sud</v>
          </cell>
          <cell r="I42">
            <v>1.0439560000000001</v>
          </cell>
        </row>
        <row r="43">
          <cell r="A43" t="str">
            <v>9830616C</v>
          </cell>
          <cell r="B43" t="str">
            <v>Français</v>
          </cell>
          <cell r="C43">
            <v>35.4</v>
          </cell>
          <cell r="D43">
            <v>46.7</v>
          </cell>
          <cell r="E43">
            <v>40.1</v>
          </cell>
          <cell r="F43">
            <v>47.8</v>
          </cell>
          <cell r="G43" t="str">
            <v>Public</v>
          </cell>
          <cell r="H43" t="str">
            <v>Province Sud</v>
          </cell>
          <cell r="I43">
            <v>1.7032970000000001</v>
          </cell>
        </row>
        <row r="44">
          <cell r="A44" t="str">
            <v>9830624L</v>
          </cell>
          <cell r="B44" t="str">
            <v>Français</v>
          </cell>
          <cell r="C44">
            <v>53.4</v>
          </cell>
          <cell r="D44">
            <v>46.7</v>
          </cell>
          <cell r="E44">
            <v>40.1</v>
          </cell>
          <cell r="F44">
            <v>47.8</v>
          </cell>
          <cell r="G44" t="str">
            <v>Public</v>
          </cell>
          <cell r="H44" t="str">
            <v>Province Sud</v>
          </cell>
          <cell r="I44">
            <v>-0.53639800000000004</v>
          </cell>
        </row>
        <row r="45">
          <cell r="A45" t="str">
            <v>9830625M</v>
          </cell>
          <cell r="B45" t="str">
            <v>Français</v>
          </cell>
          <cell r="C45">
            <v>47.2</v>
          </cell>
          <cell r="D45">
            <v>46.7</v>
          </cell>
          <cell r="E45">
            <v>40.1</v>
          </cell>
          <cell r="F45">
            <v>47.8</v>
          </cell>
          <cell r="G45" t="str">
            <v>Public</v>
          </cell>
          <cell r="H45" t="str">
            <v>Province Sud</v>
          </cell>
          <cell r="I45">
            <v>8.2418000000000005E-2</v>
          </cell>
        </row>
        <row r="46">
          <cell r="A46" t="str">
            <v>9830626N</v>
          </cell>
          <cell r="B46" t="str">
            <v>Français</v>
          </cell>
          <cell r="C46">
            <v>41.2</v>
          </cell>
          <cell r="D46">
            <v>46.7</v>
          </cell>
          <cell r="E46">
            <v>40.1</v>
          </cell>
          <cell r="F46">
            <v>47.8</v>
          </cell>
          <cell r="G46" t="str">
            <v>Public</v>
          </cell>
          <cell r="H46" t="str">
            <v>Province Sud</v>
          </cell>
          <cell r="I46">
            <v>0.90659299999999998</v>
          </cell>
        </row>
        <row r="47">
          <cell r="A47" t="str">
            <v>9830632V</v>
          </cell>
          <cell r="B47" t="str">
            <v>Français</v>
          </cell>
          <cell r="C47">
            <v>48</v>
          </cell>
          <cell r="D47">
            <v>46.7</v>
          </cell>
          <cell r="E47">
            <v>64.900000000000006</v>
          </cell>
          <cell r="F47">
            <v>47.8</v>
          </cell>
          <cell r="G47" t="str">
            <v>Public</v>
          </cell>
          <cell r="H47" t="str">
            <v>Province Nord</v>
          </cell>
          <cell r="I47">
            <v>-1.9157E-2</v>
          </cell>
        </row>
        <row r="48">
          <cell r="A48" t="str">
            <v>9830639C</v>
          </cell>
          <cell r="B48" t="str">
            <v>Français</v>
          </cell>
          <cell r="C48">
            <v>47.4</v>
          </cell>
          <cell r="D48">
            <v>46.7</v>
          </cell>
          <cell r="E48">
            <v>67.5</v>
          </cell>
          <cell r="F48">
            <v>47.8</v>
          </cell>
          <cell r="G48" t="str">
            <v>Public</v>
          </cell>
          <cell r="H48" t="str">
            <v>Province des îles Loyauté</v>
          </cell>
          <cell r="I48">
            <v>5.4945000000000001E-2</v>
          </cell>
        </row>
        <row r="49">
          <cell r="A49" t="str">
            <v>9830640D</v>
          </cell>
          <cell r="B49" t="str">
            <v>Français</v>
          </cell>
          <cell r="C49">
            <v>39.299999999999997</v>
          </cell>
          <cell r="D49">
            <v>46.7</v>
          </cell>
          <cell r="E49">
            <v>40.1</v>
          </cell>
          <cell r="F49">
            <v>47.8</v>
          </cell>
          <cell r="G49" t="str">
            <v>Public</v>
          </cell>
          <cell r="H49" t="str">
            <v>Province Sud</v>
          </cell>
          <cell r="I49">
            <v>1.1675819999999999</v>
          </cell>
        </row>
        <row r="50">
          <cell r="A50" t="str">
            <v>9830649N</v>
          </cell>
          <cell r="B50" t="str">
            <v>Français</v>
          </cell>
          <cell r="C50">
            <v>22</v>
          </cell>
          <cell r="D50">
            <v>46.7</v>
          </cell>
          <cell r="E50">
            <v>40.1</v>
          </cell>
          <cell r="F50">
            <v>47.8</v>
          </cell>
          <cell r="G50" t="str">
            <v>Public</v>
          </cell>
          <cell r="H50" t="str">
            <v>Province Sud</v>
          </cell>
          <cell r="I50">
            <v>3.5439560000000001</v>
          </cell>
        </row>
        <row r="51">
          <cell r="A51" t="str">
            <v>9830656W</v>
          </cell>
          <cell r="B51" t="str">
            <v>Français</v>
          </cell>
          <cell r="C51">
            <v>38.200000000000003</v>
          </cell>
          <cell r="D51">
            <v>46.7</v>
          </cell>
          <cell r="E51">
            <v>40.1</v>
          </cell>
          <cell r="F51">
            <v>47.8</v>
          </cell>
          <cell r="G51" t="str">
            <v>Public</v>
          </cell>
          <cell r="H51" t="str">
            <v>Province Sud</v>
          </cell>
          <cell r="I51">
            <v>1.318681</v>
          </cell>
        </row>
        <row r="52">
          <cell r="A52" t="str">
            <v>9830681Y</v>
          </cell>
          <cell r="B52" t="str">
            <v>Français</v>
          </cell>
          <cell r="C52">
            <v>29.2</v>
          </cell>
          <cell r="D52">
            <v>46.7</v>
          </cell>
          <cell r="E52">
            <v>40.1</v>
          </cell>
          <cell r="F52">
            <v>47.8</v>
          </cell>
          <cell r="G52" t="str">
            <v>Public</v>
          </cell>
          <cell r="H52" t="str">
            <v>Province Sud</v>
          </cell>
          <cell r="I52">
            <v>2.554945</v>
          </cell>
        </row>
        <row r="53">
          <cell r="A53" t="str">
            <v>9830691J</v>
          </cell>
          <cell r="B53" t="str">
            <v>Français</v>
          </cell>
          <cell r="C53">
            <v>50.9</v>
          </cell>
          <cell r="D53">
            <v>46.7</v>
          </cell>
          <cell r="E53">
            <v>64.900000000000006</v>
          </cell>
          <cell r="F53">
            <v>47.8</v>
          </cell>
          <cell r="G53" t="str">
            <v>Public</v>
          </cell>
          <cell r="H53" t="str">
            <v>Province Nord</v>
          </cell>
          <cell r="I53">
            <v>-0.296935</v>
          </cell>
        </row>
        <row r="54">
          <cell r="A54" t="str">
            <v>9830698S</v>
          </cell>
          <cell r="B54" t="str">
            <v>Français</v>
          </cell>
          <cell r="C54">
            <v>45.3</v>
          </cell>
          <cell r="D54">
            <v>46.7</v>
          </cell>
          <cell r="E54">
            <v>40.1</v>
          </cell>
          <cell r="F54">
            <v>47.8</v>
          </cell>
          <cell r="G54" t="str">
            <v>Public</v>
          </cell>
          <cell r="H54" t="str">
            <v>Province Sud</v>
          </cell>
          <cell r="I54">
            <v>0.34340700000000002</v>
          </cell>
        </row>
        <row r="55">
          <cell r="A55" t="str">
            <v>9830004M</v>
          </cell>
          <cell r="B55" t="str">
            <v>Mathématiques</v>
          </cell>
          <cell r="C55">
            <v>47.3</v>
          </cell>
          <cell r="D55">
            <v>62.3</v>
          </cell>
          <cell r="E55">
            <v>56.2</v>
          </cell>
          <cell r="F55">
            <v>63.4</v>
          </cell>
          <cell r="G55" t="str">
            <v>Public</v>
          </cell>
          <cell r="H55" t="str">
            <v>Province Sud</v>
          </cell>
          <cell r="I55">
            <v>1.673597</v>
          </cell>
        </row>
        <row r="56">
          <cell r="A56" t="str">
            <v>9830007R</v>
          </cell>
          <cell r="B56" t="str">
            <v>Mathématiques</v>
          </cell>
          <cell r="C56">
            <v>64.400000000000006</v>
          </cell>
          <cell r="D56">
            <v>62.3</v>
          </cell>
          <cell r="E56">
            <v>81.8</v>
          </cell>
          <cell r="F56">
            <v>63.4</v>
          </cell>
          <cell r="G56" t="str">
            <v>Public</v>
          </cell>
          <cell r="H56" t="str">
            <v>Province Nord</v>
          </cell>
          <cell r="I56">
            <v>-0.13661200000000001</v>
          </cell>
        </row>
        <row r="57">
          <cell r="A57" t="str">
            <v>9830008S</v>
          </cell>
          <cell r="B57" t="str">
            <v>Mathématiques</v>
          </cell>
          <cell r="C57">
            <v>77.400000000000006</v>
          </cell>
          <cell r="D57">
            <v>62.3</v>
          </cell>
          <cell r="E57">
            <v>81.8</v>
          </cell>
          <cell r="F57">
            <v>63.4</v>
          </cell>
          <cell r="G57" t="str">
            <v>Public</v>
          </cell>
          <cell r="H57" t="str">
            <v>Province Nord</v>
          </cell>
          <cell r="I57">
            <v>-1.912568</v>
          </cell>
        </row>
        <row r="58">
          <cell r="A58" t="str">
            <v>9830009T</v>
          </cell>
          <cell r="B58" t="str">
            <v>Mathématiques</v>
          </cell>
          <cell r="C58">
            <v>64</v>
          </cell>
          <cell r="D58">
            <v>62.3</v>
          </cell>
          <cell r="E58">
            <v>56.2</v>
          </cell>
          <cell r="F58">
            <v>63.4</v>
          </cell>
          <cell r="G58" t="str">
            <v>Public</v>
          </cell>
          <cell r="H58" t="str">
            <v>Province Sud</v>
          </cell>
          <cell r="I58">
            <v>-8.1966999999999998E-2</v>
          </cell>
        </row>
        <row r="59">
          <cell r="A59" t="str">
            <v>9830010U</v>
          </cell>
          <cell r="B59" t="str">
            <v>Mathématiques</v>
          </cell>
          <cell r="C59">
            <v>76.599999999999994</v>
          </cell>
          <cell r="D59">
            <v>62.3</v>
          </cell>
          <cell r="E59">
            <v>56.2</v>
          </cell>
          <cell r="F59">
            <v>63.4</v>
          </cell>
          <cell r="G59" t="str">
            <v>Public</v>
          </cell>
          <cell r="H59" t="str">
            <v>Province Sud</v>
          </cell>
          <cell r="I59">
            <v>-1.8032790000000001</v>
          </cell>
        </row>
        <row r="60">
          <cell r="A60" t="str">
            <v>9830259P</v>
          </cell>
          <cell r="B60" t="str">
            <v>Mathématiques</v>
          </cell>
          <cell r="C60">
            <v>76.900000000000006</v>
          </cell>
          <cell r="D60">
            <v>67.099999999999994</v>
          </cell>
          <cell r="E60">
            <v>56.2</v>
          </cell>
          <cell r="F60">
            <v>63.4</v>
          </cell>
          <cell r="G60" t="str">
            <v>Privé</v>
          </cell>
          <cell r="H60" t="str">
            <v>Province Sud</v>
          </cell>
          <cell r="I60">
            <v>-1.8442620000000001</v>
          </cell>
        </row>
        <row r="61">
          <cell r="A61" t="str">
            <v>9830260R</v>
          </cell>
          <cell r="B61" t="str">
            <v>Mathématiques</v>
          </cell>
          <cell r="C61">
            <v>26.9</v>
          </cell>
          <cell r="D61">
            <v>67.099999999999994</v>
          </cell>
          <cell r="E61">
            <v>56.2</v>
          </cell>
          <cell r="F61">
            <v>63.4</v>
          </cell>
          <cell r="G61" t="str">
            <v>Privé</v>
          </cell>
          <cell r="H61" t="str">
            <v>Province Sud</v>
          </cell>
          <cell r="I61">
            <v>3.7941790000000002</v>
          </cell>
        </row>
        <row r="62">
          <cell r="A62" t="str">
            <v>9830263U</v>
          </cell>
          <cell r="B62" t="str">
            <v>Mathématiques</v>
          </cell>
          <cell r="C62">
            <v>61.5</v>
          </cell>
          <cell r="D62">
            <v>67.099999999999994</v>
          </cell>
          <cell r="E62">
            <v>56.2</v>
          </cell>
          <cell r="F62">
            <v>63.4</v>
          </cell>
          <cell r="G62" t="str">
            <v>Privé</v>
          </cell>
          <cell r="H62" t="str">
            <v>Province Sud</v>
          </cell>
          <cell r="I62">
            <v>0.19750499999999999</v>
          </cell>
        </row>
        <row r="63">
          <cell r="A63" t="str">
            <v>9830264V</v>
          </cell>
          <cell r="B63" t="str">
            <v>Mathématiques</v>
          </cell>
          <cell r="C63">
            <v>60.5</v>
          </cell>
          <cell r="D63">
            <v>67.099999999999994</v>
          </cell>
          <cell r="E63">
            <v>56.2</v>
          </cell>
          <cell r="F63">
            <v>63.4</v>
          </cell>
          <cell r="G63" t="str">
            <v>Privé</v>
          </cell>
          <cell r="H63" t="str">
            <v>Province Sud</v>
          </cell>
          <cell r="I63">
            <v>0.30145499999999997</v>
          </cell>
        </row>
        <row r="64">
          <cell r="A64" t="str">
            <v>9830265W</v>
          </cell>
          <cell r="B64" t="str">
            <v>Mathématiques</v>
          </cell>
          <cell r="C64">
            <v>68.3</v>
          </cell>
          <cell r="D64">
            <v>67.099999999999994</v>
          </cell>
          <cell r="E64">
            <v>56.2</v>
          </cell>
          <cell r="F64">
            <v>63.4</v>
          </cell>
          <cell r="G64" t="str">
            <v>Privé</v>
          </cell>
          <cell r="H64" t="str">
            <v>Province Sud</v>
          </cell>
          <cell r="I64">
            <v>-0.66939899999999997</v>
          </cell>
        </row>
        <row r="65">
          <cell r="A65" t="str">
            <v>9830266X</v>
          </cell>
          <cell r="B65" t="str">
            <v>Mathématiques</v>
          </cell>
          <cell r="C65">
            <v>66.7</v>
          </cell>
          <cell r="D65">
            <v>67.099999999999994</v>
          </cell>
          <cell r="E65">
            <v>77.3</v>
          </cell>
          <cell r="F65">
            <v>63.4</v>
          </cell>
          <cell r="G65" t="str">
            <v>Privé</v>
          </cell>
          <cell r="H65" t="str">
            <v>Province des îles Loyauté</v>
          </cell>
          <cell r="I65">
            <v>-0.45082</v>
          </cell>
        </row>
        <row r="66">
          <cell r="A66" t="str">
            <v>9830277J</v>
          </cell>
          <cell r="B66" t="str">
            <v>Mathématiques</v>
          </cell>
          <cell r="C66">
            <v>15.3</v>
          </cell>
          <cell r="D66">
            <v>62.3</v>
          </cell>
          <cell r="E66">
            <v>56.2</v>
          </cell>
          <cell r="F66">
            <v>63.4</v>
          </cell>
          <cell r="G66" t="str">
            <v>Public</v>
          </cell>
          <cell r="H66" t="str">
            <v>Province Sud</v>
          </cell>
          <cell r="I66">
            <v>5</v>
          </cell>
        </row>
        <row r="67">
          <cell r="A67" t="str">
            <v>9830278K</v>
          </cell>
          <cell r="B67" t="str">
            <v>Mathématiques</v>
          </cell>
          <cell r="C67">
            <v>85.5</v>
          </cell>
          <cell r="D67">
            <v>62.3</v>
          </cell>
          <cell r="E67">
            <v>81.8</v>
          </cell>
          <cell r="F67">
            <v>63.4</v>
          </cell>
          <cell r="G67" t="str">
            <v>Public</v>
          </cell>
          <cell r="H67" t="str">
            <v>Province Nord</v>
          </cell>
          <cell r="I67">
            <v>-3.019126</v>
          </cell>
        </row>
        <row r="68">
          <cell r="A68" t="str">
            <v>9830295D</v>
          </cell>
          <cell r="B68" t="str">
            <v>Mathématiques</v>
          </cell>
          <cell r="C68">
            <v>62.5</v>
          </cell>
          <cell r="D68">
            <v>67.099999999999994</v>
          </cell>
          <cell r="E68">
            <v>77.3</v>
          </cell>
          <cell r="F68">
            <v>63.4</v>
          </cell>
          <cell r="G68" t="str">
            <v>Privé</v>
          </cell>
          <cell r="H68" t="str">
            <v>Province des îles Loyauté</v>
          </cell>
          <cell r="I68">
            <v>9.3554999999999999E-2</v>
          </cell>
        </row>
        <row r="69">
          <cell r="A69" t="str">
            <v>9830297F</v>
          </cell>
          <cell r="B69" t="str">
            <v>Mathématiques</v>
          </cell>
          <cell r="C69">
            <v>88.6</v>
          </cell>
          <cell r="D69">
            <v>67.099999999999994</v>
          </cell>
          <cell r="E69">
            <v>81.8</v>
          </cell>
          <cell r="F69">
            <v>63.4</v>
          </cell>
          <cell r="G69" t="str">
            <v>Privé</v>
          </cell>
          <cell r="H69" t="str">
            <v>Province Nord</v>
          </cell>
          <cell r="I69">
            <v>-3.4426230000000002</v>
          </cell>
        </row>
        <row r="70">
          <cell r="A70" t="str">
            <v>9830313Y</v>
          </cell>
          <cell r="B70" t="str">
            <v>Mathématiques</v>
          </cell>
          <cell r="C70">
            <v>80</v>
          </cell>
          <cell r="D70">
            <v>67.099999999999994</v>
          </cell>
          <cell r="E70">
            <v>81.8</v>
          </cell>
          <cell r="F70">
            <v>63.4</v>
          </cell>
          <cell r="G70" t="str">
            <v>Privé</v>
          </cell>
          <cell r="H70" t="str">
            <v>Province Nord</v>
          </cell>
          <cell r="I70">
            <v>-2.26776</v>
          </cell>
        </row>
        <row r="71">
          <cell r="A71" t="str">
            <v>9830354T</v>
          </cell>
          <cell r="B71" t="str">
            <v>Mathématiques</v>
          </cell>
          <cell r="C71">
            <v>78.599999999999994</v>
          </cell>
          <cell r="D71">
            <v>67.099999999999994</v>
          </cell>
          <cell r="E71">
            <v>56.2</v>
          </cell>
          <cell r="F71">
            <v>63.4</v>
          </cell>
          <cell r="G71" t="str">
            <v>Privé</v>
          </cell>
          <cell r="H71" t="str">
            <v>Province Sud</v>
          </cell>
          <cell r="I71">
            <v>-2.0765030000000002</v>
          </cell>
        </row>
        <row r="72">
          <cell r="A72" t="str">
            <v>9830355U</v>
          </cell>
          <cell r="B72" t="str">
            <v>Mathématiques</v>
          </cell>
          <cell r="C72">
            <v>85.2</v>
          </cell>
          <cell r="D72">
            <v>62.3</v>
          </cell>
          <cell r="E72">
            <v>56.2</v>
          </cell>
          <cell r="F72">
            <v>63.4</v>
          </cell>
          <cell r="G72" t="str">
            <v>Public</v>
          </cell>
          <cell r="H72" t="str">
            <v>Province Sud</v>
          </cell>
          <cell r="I72">
            <v>-2.9781420000000001</v>
          </cell>
        </row>
        <row r="73">
          <cell r="A73" t="str">
            <v>9830356V</v>
          </cell>
          <cell r="B73" t="str">
            <v>Mathématiques</v>
          </cell>
          <cell r="C73">
            <v>49</v>
          </cell>
          <cell r="D73">
            <v>62.3</v>
          </cell>
          <cell r="E73">
            <v>56.2</v>
          </cell>
          <cell r="F73">
            <v>63.4</v>
          </cell>
          <cell r="G73" t="str">
            <v>Public</v>
          </cell>
          <cell r="H73" t="str">
            <v>Province Sud</v>
          </cell>
          <cell r="I73">
            <v>1.4968809999999999</v>
          </cell>
        </row>
        <row r="74">
          <cell r="A74" t="str">
            <v>9830357W</v>
          </cell>
          <cell r="B74" t="str">
            <v>Mathématiques</v>
          </cell>
          <cell r="C74">
            <v>62.5</v>
          </cell>
          <cell r="D74">
            <v>62.3</v>
          </cell>
          <cell r="E74">
            <v>77.3</v>
          </cell>
          <cell r="F74">
            <v>63.4</v>
          </cell>
          <cell r="G74" t="str">
            <v>Public</v>
          </cell>
          <cell r="H74" t="str">
            <v>Province des îles Loyauté</v>
          </cell>
          <cell r="I74">
            <v>9.3554999999999999E-2</v>
          </cell>
        </row>
        <row r="75">
          <cell r="A75" t="str">
            <v>9830381X</v>
          </cell>
          <cell r="B75" t="str">
            <v>Mathématiques</v>
          </cell>
          <cell r="C75">
            <v>85.7</v>
          </cell>
          <cell r="D75">
            <v>67.099999999999994</v>
          </cell>
          <cell r="E75">
            <v>56.2</v>
          </cell>
          <cell r="F75">
            <v>63.4</v>
          </cell>
          <cell r="G75" t="str">
            <v>Privé</v>
          </cell>
          <cell r="H75" t="str">
            <v>Province Sud</v>
          </cell>
          <cell r="I75">
            <v>-3.0464479999999998</v>
          </cell>
        </row>
        <row r="76">
          <cell r="A76" t="str">
            <v>9830382Y</v>
          </cell>
          <cell r="B76" t="str">
            <v>Mathématiques</v>
          </cell>
          <cell r="C76">
            <v>100</v>
          </cell>
          <cell r="D76">
            <v>67.099999999999994</v>
          </cell>
          <cell r="E76">
            <v>81.8</v>
          </cell>
          <cell r="F76">
            <v>63.4</v>
          </cell>
          <cell r="G76" t="str">
            <v>Privé</v>
          </cell>
          <cell r="H76" t="str">
            <v>Province Nord</v>
          </cell>
          <cell r="I76">
            <v>-5</v>
          </cell>
        </row>
        <row r="77">
          <cell r="A77" t="str">
            <v>9830384A</v>
          </cell>
          <cell r="B77" t="str">
            <v>Mathématiques</v>
          </cell>
          <cell r="C77">
            <v>70.2</v>
          </cell>
          <cell r="D77">
            <v>62.3</v>
          </cell>
          <cell r="E77">
            <v>56.2</v>
          </cell>
          <cell r="F77">
            <v>63.4</v>
          </cell>
          <cell r="G77" t="str">
            <v>Public</v>
          </cell>
          <cell r="H77" t="str">
            <v>Province Sud</v>
          </cell>
          <cell r="I77">
            <v>-0.92896199999999995</v>
          </cell>
        </row>
        <row r="78">
          <cell r="A78" t="str">
            <v>9830392J</v>
          </cell>
          <cell r="B78" t="str">
            <v>Mathématiques</v>
          </cell>
          <cell r="C78">
            <v>85.7</v>
          </cell>
          <cell r="D78">
            <v>67.099999999999994</v>
          </cell>
          <cell r="E78">
            <v>77.3</v>
          </cell>
          <cell r="F78">
            <v>63.4</v>
          </cell>
          <cell r="G78" t="str">
            <v>Privé</v>
          </cell>
          <cell r="H78" t="str">
            <v>Province des îles Loyauté</v>
          </cell>
          <cell r="I78">
            <v>-3.0464479999999998</v>
          </cell>
        </row>
        <row r="79">
          <cell r="A79" t="str">
            <v>9830400T</v>
          </cell>
          <cell r="B79" t="str">
            <v>Mathématiques</v>
          </cell>
          <cell r="C79">
            <v>100</v>
          </cell>
          <cell r="D79">
            <v>67.099999999999994</v>
          </cell>
          <cell r="E79">
            <v>77.3</v>
          </cell>
          <cell r="F79">
            <v>63.4</v>
          </cell>
          <cell r="G79" t="str">
            <v>Privé</v>
          </cell>
          <cell r="H79" t="str">
            <v>Province des îles Loyauté</v>
          </cell>
          <cell r="I79">
            <v>-5</v>
          </cell>
        </row>
        <row r="80">
          <cell r="A80" t="str">
            <v>9830414H</v>
          </cell>
          <cell r="B80" t="str">
            <v>Mathématiques</v>
          </cell>
          <cell r="C80">
            <v>95.5</v>
          </cell>
          <cell r="D80">
            <v>62.3</v>
          </cell>
          <cell r="E80">
            <v>77.3</v>
          </cell>
          <cell r="F80">
            <v>63.4</v>
          </cell>
          <cell r="G80" t="str">
            <v>Public</v>
          </cell>
          <cell r="H80" t="str">
            <v>Province des îles Loyauté</v>
          </cell>
          <cell r="I80">
            <v>-4.3852460000000004</v>
          </cell>
        </row>
        <row r="81">
          <cell r="A81" t="str">
            <v>9830418M</v>
          </cell>
          <cell r="B81" t="str">
            <v>Mathématiques</v>
          </cell>
          <cell r="C81">
            <v>97.8</v>
          </cell>
          <cell r="D81">
            <v>62.3</v>
          </cell>
          <cell r="E81">
            <v>81.8</v>
          </cell>
          <cell r="F81">
            <v>63.4</v>
          </cell>
          <cell r="G81" t="str">
            <v>Public</v>
          </cell>
          <cell r="H81" t="str">
            <v>Province Nord</v>
          </cell>
          <cell r="I81">
            <v>-4.6994540000000002</v>
          </cell>
        </row>
        <row r="82">
          <cell r="A82" t="str">
            <v>9830419N</v>
          </cell>
          <cell r="B82" t="str">
            <v>Mathématiques</v>
          </cell>
          <cell r="C82">
            <v>92.5</v>
          </cell>
          <cell r="D82">
            <v>62.3</v>
          </cell>
          <cell r="E82">
            <v>81.8</v>
          </cell>
          <cell r="F82">
            <v>63.4</v>
          </cell>
          <cell r="G82" t="str">
            <v>Public</v>
          </cell>
          <cell r="H82" t="str">
            <v>Province Nord</v>
          </cell>
          <cell r="I82">
            <v>-3.9754100000000001</v>
          </cell>
        </row>
        <row r="83">
          <cell r="A83" t="str">
            <v>9830420P</v>
          </cell>
          <cell r="B83" t="str">
            <v>Mathématiques</v>
          </cell>
          <cell r="C83">
            <v>86.4</v>
          </cell>
          <cell r="D83">
            <v>67.099999999999994</v>
          </cell>
          <cell r="E83">
            <v>77.3</v>
          </cell>
          <cell r="F83">
            <v>63.4</v>
          </cell>
          <cell r="G83" t="str">
            <v>Privé</v>
          </cell>
          <cell r="H83" t="str">
            <v>Province des îles Loyauté</v>
          </cell>
          <cell r="I83">
            <v>-3.142077</v>
          </cell>
        </row>
        <row r="84">
          <cell r="A84" t="str">
            <v>9830431B</v>
          </cell>
          <cell r="B84" t="str">
            <v>Mathématiques</v>
          </cell>
          <cell r="C84">
            <v>81</v>
          </cell>
          <cell r="D84">
            <v>67.099999999999994</v>
          </cell>
          <cell r="E84">
            <v>81.8</v>
          </cell>
          <cell r="F84">
            <v>63.4</v>
          </cell>
          <cell r="G84" t="str">
            <v>Privé</v>
          </cell>
          <cell r="H84" t="str">
            <v>Province Nord</v>
          </cell>
          <cell r="I84">
            <v>-2.404372</v>
          </cell>
        </row>
        <row r="85">
          <cell r="A85" t="str">
            <v>9830432C</v>
          </cell>
          <cell r="B85" t="str">
            <v>Mathématiques</v>
          </cell>
          <cell r="C85">
            <v>86.7</v>
          </cell>
          <cell r="D85">
            <v>67.099999999999994</v>
          </cell>
          <cell r="E85">
            <v>81.8</v>
          </cell>
          <cell r="F85">
            <v>63.4</v>
          </cell>
          <cell r="G85" t="str">
            <v>Privé</v>
          </cell>
          <cell r="H85" t="str">
            <v>Province Nord</v>
          </cell>
          <cell r="I85">
            <v>-3.1830599999999998</v>
          </cell>
        </row>
        <row r="86">
          <cell r="A86" t="str">
            <v>9830447U</v>
          </cell>
          <cell r="B86" t="str">
            <v>Mathématiques</v>
          </cell>
          <cell r="C86">
            <v>82.1</v>
          </cell>
          <cell r="D86">
            <v>67.099999999999994</v>
          </cell>
          <cell r="E86">
            <v>77.3</v>
          </cell>
          <cell r="F86">
            <v>63.4</v>
          </cell>
          <cell r="G86" t="str">
            <v>Privé</v>
          </cell>
          <cell r="H86" t="str">
            <v>Province des îles Loyauté</v>
          </cell>
          <cell r="I86">
            <v>-2.5546449999999998</v>
          </cell>
        </row>
        <row r="87">
          <cell r="A87" t="str">
            <v>9830472W</v>
          </cell>
          <cell r="B87" t="str">
            <v>Mathématiques</v>
          </cell>
          <cell r="C87">
            <v>87.5</v>
          </cell>
          <cell r="D87">
            <v>67.099999999999994</v>
          </cell>
          <cell r="E87">
            <v>81.8</v>
          </cell>
          <cell r="F87">
            <v>63.4</v>
          </cell>
          <cell r="G87" t="str">
            <v>Privé</v>
          </cell>
          <cell r="H87" t="str">
            <v>Province Nord</v>
          </cell>
          <cell r="I87">
            <v>-3.2923499999999999</v>
          </cell>
        </row>
        <row r="88">
          <cell r="A88" t="str">
            <v>9830474Y</v>
          </cell>
          <cell r="B88" t="str">
            <v>Mathématiques</v>
          </cell>
          <cell r="C88">
            <v>76.599999999999994</v>
          </cell>
          <cell r="D88">
            <v>62.3</v>
          </cell>
          <cell r="E88">
            <v>56.2</v>
          </cell>
          <cell r="F88">
            <v>63.4</v>
          </cell>
          <cell r="G88" t="str">
            <v>Public</v>
          </cell>
          <cell r="H88" t="str">
            <v>Province Sud</v>
          </cell>
          <cell r="I88">
            <v>-1.8032790000000001</v>
          </cell>
        </row>
        <row r="89">
          <cell r="A89" t="str">
            <v>9830477B</v>
          </cell>
          <cell r="B89" t="str">
            <v>Mathématiques</v>
          </cell>
          <cell r="C89">
            <v>94.4</v>
          </cell>
          <cell r="D89">
            <v>62.3</v>
          </cell>
          <cell r="E89">
            <v>56.2</v>
          </cell>
          <cell r="F89">
            <v>63.4</v>
          </cell>
          <cell r="G89" t="str">
            <v>Public</v>
          </cell>
          <cell r="H89" t="str">
            <v>Province Sud</v>
          </cell>
          <cell r="I89">
            <v>-4.2349730000000001</v>
          </cell>
        </row>
        <row r="90">
          <cell r="A90" t="str">
            <v>9830482G</v>
          </cell>
          <cell r="B90" t="str">
            <v>Mathématiques</v>
          </cell>
          <cell r="C90">
            <v>90.7</v>
          </cell>
          <cell r="D90">
            <v>62.3</v>
          </cell>
          <cell r="E90">
            <v>77.3</v>
          </cell>
          <cell r="F90">
            <v>63.4</v>
          </cell>
          <cell r="G90" t="str">
            <v>Public</v>
          </cell>
          <cell r="H90" t="str">
            <v>Province des îles Loyauté</v>
          </cell>
          <cell r="I90">
            <v>-3.729508</v>
          </cell>
        </row>
        <row r="91">
          <cell r="A91" t="str">
            <v>9830493U</v>
          </cell>
          <cell r="B91" t="str">
            <v>Mathématiques</v>
          </cell>
          <cell r="C91">
            <v>87.2</v>
          </cell>
          <cell r="D91">
            <v>62.3</v>
          </cell>
          <cell r="E91">
            <v>81.8</v>
          </cell>
          <cell r="F91">
            <v>63.4</v>
          </cell>
          <cell r="G91" t="str">
            <v>Public</v>
          </cell>
          <cell r="H91" t="str">
            <v>Province Nord</v>
          </cell>
          <cell r="I91">
            <v>-3.251366</v>
          </cell>
        </row>
        <row r="92">
          <cell r="A92" t="str">
            <v>9830518W</v>
          </cell>
          <cell r="B92" t="str">
            <v>Mathématiques</v>
          </cell>
          <cell r="C92">
            <v>100</v>
          </cell>
          <cell r="D92">
            <v>67.099999999999994</v>
          </cell>
          <cell r="E92">
            <v>81.8</v>
          </cell>
          <cell r="F92">
            <v>63.4</v>
          </cell>
          <cell r="G92" t="str">
            <v>Privé</v>
          </cell>
          <cell r="H92" t="str">
            <v>Province Nord</v>
          </cell>
          <cell r="I92">
            <v>-5</v>
          </cell>
        </row>
        <row r="93">
          <cell r="A93" t="str">
            <v>9830522A</v>
          </cell>
          <cell r="B93" t="str">
            <v>Mathématiques</v>
          </cell>
          <cell r="C93">
            <v>82.9</v>
          </cell>
          <cell r="D93">
            <v>62.3</v>
          </cell>
          <cell r="E93">
            <v>81.8</v>
          </cell>
          <cell r="F93">
            <v>63.4</v>
          </cell>
          <cell r="G93" t="str">
            <v>Public</v>
          </cell>
          <cell r="H93" t="str">
            <v>Province Nord</v>
          </cell>
          <cell r="I93">
            <v>-2.6639339999999998</v>
          </cell>
        </row>
        <row r="94">
          <cell r="A94" t="str">
            <v>9830524C</v>
          </cell>
          <cell r="B94" t="str">
            <v>Mathématiques</v>
          </cell>
          <cell r="C94">
            <v>76.7</v>
          </cell>
          <cell r="D94">
            <v>62.3</v>
          </cell>
          <cell r="E94">
            <v>56.2</v>
          </cell>
          <cell r="F94">
            <v>63.4</v>
          </cell>
          <cell r="G94" t="str">
            <v>Public</v>
          </cell>
          <cell r="H94" t="str">
            <v>Province Sud</v>
          </cell>
          <cell r="I94">
            <v>-1.81694</v>
          </cell>
        </row>
        <row r="95">
          <cell r="A95" t="str">
            <v>9830538T</v>
          </cell>
          <cell r="B95" t="str">
            <v>Mathématiques</v>
          </cell>
          <cell r="C95">
            <v>47.9</v>
          </cell>
          <cell r="D95">
            <v>62.3</v>
          </cell>
          <cell r="E95">
            <v>56.2</v>
          </cell>
          <cell r="F95">
            <v>63.4</v>
          </cell>
          <cell r="G95" t="str">
            <v>Public</v>
          </cell>
          <cell r="H95" t="str">
            <v>Province Sud</v>
          </cell>
          <cell r="I95">
            <v>1.611227</v>
          </cell>
        </row>
        <row r="96">
          <cell r="A96" t="str">
            <v>9830616C</v>
          </cell>
          <cell r="B96" t="str">
            <v>Mathématiques</v>
          </cell>
          <cell r="C96">
            <v>60.8</v>
          </cell>
          <cell r="D96">
            <v>62.3</v>
          </cell>
          <cell r="E96">
            <v>56.2</v>
          </cell>
          <cell r="F96">
            <v>63.4</v>
          </cell>
          <cell r="G96" t="str">
            <v>Public</v>
          </cell>
          <cell r="H96" t="str">
            <v>Province Sud</v>
          </cell>
          <cell r="I96">
            <v>0.27027000000000001</v>
          </cell>
        </row>
        <row r="97">
          <cell r="A97" t="str">
            <v>9830624L</v>
          </cell>
          <cell r="B97" t="str">
            <v>Mathématiques</v>
          </cell>
          <cell r="C97">
            <v>62.5</v>
          </cell>
          <cell r="D97">
            <v>62.3</v>
          </cell>
          <cell r="E97">
            <v>56.2</v>
          </cell>
          <cell r="F97">
            <v>63.4</v>
          </cell>
          <cell r="G97" t="str">
            <v>Public</v>
          </cell>
          <cell r="H97" t="str">
            <v>Province Sud</v>
          </cell>
          <cell r="I97">
            <v>9.3554999999999999E-2</v>
          </cell>
        </row>
        <row r="98">
          <cell r="A98" t="str">
            <v>9830625M</v>
          </cell>
          <cell r="B98" t="str">
            <v>Mathématiques</v>
          </cell>
          <cell r="C98">
            <v>67.8</v>
          </cell>
          <cell r="D98">
            <v>62.3</v>
          </cell>
          <cell r="E98">
            <v>56.2</v>
          </cell>
          <cell r="F98">
            <v>63.4</v>
          </cell>
          <cell r="G98" t="str">
            <v>Public</v>
          </cell>
          <cell r="H98" t="str">
            <v>Province Sud</v>
          </cell>
          <cell r="I98">
            <v>-0.60109299999999999</v>
          </cell>
        </row>
        <row r="99">
          <cell r="A99" t="str">
            <v>9830626N</v>
          </cell>
          <cell r="B99" t="str">
            <v>Mathématiques</v>
          </cell>
          <cell r="C99">
            <v>51.7</v>
          </cell>
          <cell r="D99">
            <v>62.3</v>
          </cell>
          <cell r="E99">
            <v>56.2</v>
          </cell>
          <cell r="F99">
            <v>63.4</v>
          </cell>
          <cell r="G99" t="str">
            <v>Public</v>
          </cell>
          <cell r="H99" t="str">
            <v>Province Sud</v>
          </cell>
          <cell r="I99">
            <v>1.216216</v>
          </cell>
        </row>
        <row r="100">
          <cell r="A100" t="str">
            <v>9830632V</v>
          </cell>
          <cell r="B100" t="str">
            <v>Mathématiques</v>
          </cell>
          <cell r="C100">
            <v>92.3</v>
          </cell>
          <cell r="D100">
            <v>62.3</v>
          </cell>
          <cell r="E100">
            <v>81.8</v>
          </cell>
          <cell r="F100">
            <v>63.4</v>
          </cell>
          <cell r="G100" t="str">
            <v>Public</v>
          </cell>
          <cell r="H100" t="str">
            <v>Province Nord</v>
          </cell>
          <cell r="I100">
            <v>-3.9480870000000001</v>
          </cell>
        </row>
        <row r="101">
          <cell r="A101" t="str">
            <v>9830639C</v>
          </cell>
          <cell r="B101" t="str">
            <v>Mathématiques</v>
          </cell>
          <cell r="C101">
            <v>73.7</v>
          </cell>
          <cell r="D101">
            <v>62.3</v>
          </cell>
          <cell r="E101">
            <v>77.3</v>
          </cell>
          <cell r="F101">
            <v>63.4</v>
          </cell>
          <cell r="G101" t="str">
            <v>Public</v>
          </cell>
          <cell r="H101" t="str">
            <v>Province des îles Loyauté</v>
          </cell>
          <cell r="I101">
            <v>-1.4071039999999999</v>
          </cell>
        </row>
        <row r="102">
          <cell r="A102" t="str">
            <v>9830640D</v>
          </cell>
          <cell r="B102" t="str">
            <v>Mathématiques</v>
          </cell>
          <cell r="C102">
            <v>59.6</v>
          </cell>
          <cell r="D102">
            <v>62.3</v>
          </cell>
          <cell r="E102">
            <v>56.2</v>
          </cell>
          <cell r="F102">
            <v>63.4</v>
          </cell>
          <cell r="G102" t="str">
            <v>Public</v>
          </cell>
          <cell r="H102" t="str">
            <v>Province Sud</v>
          </cell>
          <cell r="I102">
            <v>0.39500999999999997</v>
          </cell>
        </row>
        <row r="103">
          <cell r="A103" t="str">
            <v>9830649N</v>
          </cell>
          <cell r="B103" t="str">
            <v>Mathématiques</v>
          </cell>
          <cell r="C103">
            <v>28.2</v>
          </cell>
          <cell r="D103">
            <v>62.3</v>
          </cell>
          <cell r="E103">
            <v>56.2</v>
          </cell>
          <cell r="F103">
            <v>63.4</v>
          </cell>
          <cell r="G103" t="str">
            <v>Public</v>
          </cell>
          <cell r="H103" t="str">
            <v>Province Sud</v>
          </cell>
          <cell r="I103">
            <v>3.6590440000000002</v>
          </cell>
        </row>
        <row r="104">
          <cell r="A104" t="str">
            <v>9830656W</v>
          </cell>
          <cell r="B104" t="str">
            <v>Mathématiques</v>
          </cell>
          <cell r="C104">
            <v>59.4</v>
          </cell>
          <cell r="D104">
            <v>62.3</v>
          </cell>
          <cell r="E104">
            <v>56.2</v>
          </cell>
          <cell r="F104">
            <v>63.4</v>
          </cell>
          <cell r="G104" t="str">
            <v>Public</v>
          </cell>
          <cell r="H104" t="str">
            <v>Province Sud</v>
          </cell>
          <cell r="I104">
            <v>0.4158</v>
          </cell>
        </row>
        <row r="105">
          <cell r="A105" t="str">
            <v>9830681Y</v>
          </cell>
          <cell r="B105" t="str">
            <v>Mathématiques</v>
          </cell>
          <cell r="C105">
            <v>48.9</v>
          </cell>
          <cell r="D105">
            <v>62.3</v>
          </cell>
          <cell r="E105">
            <v>56.2</v>
          </cell>
          <cell r="F105">
            <v>63.4</v>
          </cell>
          <cell r="G105" t="str">
            <v>Public</v>
          </cell>
          <cell r="H105" t="str">
            <v>Province Sud</v>
          </cell>
          <cell r="I105">
            <v>1.507277</v>
          </cell>
        </row>
        <row r="106">
          <cell r="A106" t="str">
            <v>9830691J</v>
          </cell>
          <cell r="B106" t="str">
            <v>Mathématiques</v>
          </cell>
          <cell r="C106">
            <v>63.1</v>
          </cell>
          <cell r="D106">
            <v>62.3</v>
          </cell>
          <cell r="E106">
            <v>81.8</v>
          </cell>
          <cell r="F106">
            <v>63.4</v>
          </cell>
          <cell r="G106" t="str">
            <v>Public</v>
          </cell>
          <cell r="H106" t="str">
            <v>Province Nord</v>
          </cell>
          <cell r="I106">
            <v>3.1185000000000001E-2</v>
          </cell>
        </row>
        <row r="107">
          <cell r="A107" t="str">
            <v>9830698S</v>
          </cell>
          <cell r="B107" t="str">
            <v>Mathématiques</v>
          </cell>
          <cell r="C107">
            <v>60.8</v>
          </cell>
          <cell r="D107">
            <v>62.3</v>
          </cell>
          <cell r="E107">
            <v>56.2</v>
          </cell>
          <cell r="F107">
            <v>63.4</v>
          </cell>
          <cell r="G107" t="str">
            <v>Public</v>
          </cell>
          <cell r="H107" t="str">
            <v>Province Sud</v>
          </cell>
          <cell r="I107">
            <v>0.27027000000000001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Province Sud</v>
          </cell>
          <cell r="C2" t="str">
            <v>Public</v>
          </cell>
          <cell r="D2" t="str">
            <v>collège</v>
          </cell>
          <cell r="E2">
            <v>1.36</v>
          </cell>
          <cell r="F2">
            <v>1.4</v>
          </cell>
          <cell r="G2">
            <v>1.36</v>
          </cell>
          <cell r="H2">
            <v>1.43</v>
          </cell>
          <cell r="I2">
            <v>-1.25</v>
          </cell>
        </row>
        <row r="3">
          <cell r="A3" t="str">
            <v>9830007R</v>
          </cell>
          <cell r="B3" t="str">
            <v>Province Nord</v>
          </cell>
          <cell r="C3" t="str">
            <v>Public</v>
          </cell>
          <cell r="D3" t="str">
            <v>collège</v>
          </cell>
          <cell r="E3">
            <v>1.4</v>
          </cell>
          <cell r="F3">
            <v>1.4</v>
          </cell>
          <cell r="G3">
            <v>1.57</v>
          </cell>
          <cell r="H3">
            <v>1.43</v>
          </cell>
          <cell r="I3">
            <v>-0.53571400000000002</v>
          </cell>
        </row>
        <row r="4">
          <cell r="A4" t="str">
            <v>9830008S</v>
          </cell>
          <cell r="B4" t="str">
            <v>Province Nord</v>
          </cell>
          <cell r="C4" t="str">
            <v>Public</v>
          </cell>
          <cell r="D4" t="str">
            <v>collège</v>
          </cell>
          <cell r="E4">
            <v>1.39</v>
          </cell>
          <cell r="F4">
            <v>1.4</v>
          </cell>
          <cell r="G4">
            <v>1.57</v>
          </cell>
          <cell r="H4">
            <v>1.43</v>
          </cell>
          <cell r="I4">
            <v>-0.71428599999999998</v>
          </cell>
        </row>
        <row r="5">
          <cell r="A5" t="str">
            <v>9830009T</v>
          </cell>
          <cell r="B5" t="str">
            <v>Province Sud</v>
          </cell>
          <cell r="C5" t="str">
            <v>Public</v>
          </cell>
          <cell r="D5" t="str">
            <v>collège</v>
          </cell>
          <cell r="E5">
            <v>1.33</v>
          </cell>
          <cell r="F5">
            <v>1.4</v>
          </cell>
          <cell r="G5">
            <v>1.36</v>
          </cell>
          <cell r="H5">
            <v>1.43</v>
          </cell>
          <cell r="I5">
            <v>-1.785714</v>
          </cell>
        </row>
        <row r="6">
          <cell r="A6" t="str">
            <v>9830010U</v>
          </cell>
          <cell r="B6" t="str">
            <v>Province Sud</v>
          </cell>
          <cell r="C6" t="str">
            <v>Public</v>
          </cell>
          <cell r="D6" t="str">
            <v>collège</v>
          </cell>
          <cell r="E6">
            <v>1.34</v>
          </cell>
          <cell r="F6">
            <v>1.4</v>
          </cell>
          <cell r="G6">
            <v>1.36</v>
          </cell>
          <cell r="H6">
            <v>1.43</v>
          </cell>
          <cell r="I6">
            <v>-1.607143</v>
          </cell>
        </row>
        <row r="7">
          <cell r="A7" t="str">
            <v>9830259P</v>
          </cell>
          <cell r="B7" t="str">
            <v>Province Sud</v>
          </cell>
          <cell r="C7" t="str">
            <v>Privé</v>
          </cell>
          <cell r="D7" t="str">
            <v>collège</v>
          </cell>
          <cell r="E7">
            <v>1.39</v>
          </cell>
          <cell r="F7">
            <v>1.53</v>
          </cell>
          <cell r="G7">
            <v>1.36</v>
          </cell>
          <cell r="H7">
            <v>1.43</v>
          </cell>
          <cell r="I7">
            <v>-0.71428599999999998</v>
          </cell>
        </row>
        <row r="8">
          <cell r="A8" t="str">
            <v>9830260R</v>
          </cell>
          <cell r="B8" t="str">
            <v>Province Sud</v>
          </cell>
          <cell r="C8" t="str">
            <v>Privé</v>
          </cell>
          <cell r="D8" t="str">
            <v>collège</v>
          </cell>
          <cell r="E8">
            <v>1.1499999999999999</v>
          </cell>
          <cell r="F8">
            <v>1.53</v>
          </cell>
          <cell r="G8">
            <v>1.36</v>
          </cell>
          <cell r="H8">
            <v>1.43</v>
          </cell>
          <cell r="I8">
            <v>-5</v>
          </cell>
        </row>
        <row r="9">
          <cell r="A9" t="str">
            <v>9830263U</v>
          </cell>
          <cell r="B9" t="str">
            <v>Province Sud</v>
          </cell>
          <cell r="C9" t="str">
            <v>Privé</v>
          </cell>
          <cell r="D9" t="str">
            <v>collège</v>
          </cell>
          <cell r="E9">
            <v>1.31</v>
          </cell>
          <cell r="F9">
            <v>1.53</v>
          </cell>
          <cell r="G9">
            <v>1.36</v>
          </cell>
          <cell r="H9">
            <v>1.43</v>
          </cell>
          <cell r="I9">
            <v>-2.1428569999999998</v>
          </cell>
        </row>
        <row r="10">
          <cell r="A10" t="str">
            <v>9830264V</v>
          </cell>
          <cell r="B10" t="str">
            <v>Province Sud</v>
          </cell>
          <cell r="C10" t="str">
            <v>Privé</v>
          </cell>
          <cell r="D10" t="str">
            <v>collège</v>
          </cell>
          <cell r="E10">
            <v>1.4</v>
          </cell>
          <cell r="F10">
            <v>1.53</v>
          </cell>
          <cell r="G10">
            <v>1.36</v>
          </cell>
          <cell r="H10">
            <v>1.43</v>
          </cell>
          <cell r="I10">
            <v>-0.53571400000000002</v>
          </cell>
        </row>
        <row r="11">
          <cell r="A11" t="str">
            <v>9830265W</v>
          </cell>
          <cell r="B11" t="str">
            <v>Province Sud</v>
          </cell>
          <cell r="C11" t="str">
            <v>Privé</v>
          </cell>
          <cell r="D11" t="str">
            <v>collège</v>
          </cell>
          <cell r="E11">
            <v>1.85</v>
          </cell>
          <cell r="F11">
            <v>1.53</v>
          </cell>
          <cell r="G11">
            <v>1.36</v>
          </cell>
          <cell r="H11">
            <v>1.43</v>
          </cell>
          <cell r="I11">
            <v>3</v>
          </cell>
        </row>
        <row r="12">
          <cell r="A12" t="str">
            <v>9830266X</v>
          </cell>
          <cell r="B12" t="str">
            <v>Province des îles Loyauté</v>
          </cell>
          <cell r="C12" t="str">
            <v>Privé</v>
          </cell>
          <cell r="D12" t="str">
            <v>collège</v>
          </cell>
          <cell r="E12">
            <v>1.54</v>
          </cell>
          <cell r="F12">
            <v>1.53</v>
          </cell>
          <cell r="G12">
            <v>1.66</v>
          </cell>
          <cell r="H12">
            <v>1.43</v>
          </cell>
          <cell r="I12">
            <v>0.78571400000000002</v>
          </cell>
        </row>
        <row r="13">
          <cell r="A13" t="str">
            <v>9830277J</v>
          </cell>
          <cell r="B13" t="str">
            <v>Province Sud</v>
          </cell>
          <cell r="C13" t="str">
            <v>Public</v>
          </cell>
          <cell r="D13" t="str">
            <v>collège</v>
          </cell>
          <cell r="E13">
            <v>1.24</v>
          </cell>
          <cell r="F13">
            <v>1.4</v>
          </cell>
          <cell r="G13">
            <v>1.36</v>
          </cell>
          <cell r="H13">
            <v>1.43</v>
          </cell>
          <cell r="I13">
            <v>-3.3928569999999998</v>
          </cell>
        </row>
        <row r="14">
          <cell r="A14" t="str">
            <v>9830278K</v>
          </cell>
          <cell r="B14" t="str">
            <v>Province Nord</v>
          </cell>
          <cell r="C14" t="str">
            <v>Public</v>
          </cell>
          <cell r="D14" t="str">
            <v>collège</v>
          </cell>
          <cell r="E14">
            <v>1.35</v>
          </cell>
          <cell r="F14">
            <v>1.4</v>
          </cell>
          <cell r="G14">
            <v>1.57</v>
          </cell>
          <cell r="H14">
            <v>1.43</v>
          </cell>
          <cell r="I14">
            <v>-1.428571</v>
          </cell>
        </row>
        <row r="15">
          <cell r="A15" t="str">
            <v>9830295D</v>
          </cell>
          <cell r="B15" t="str">
            <v>Province des îles Loyauté</v>
          </cell>
          <cell r="C15" t="str">
            <v>Privé</v>
          </cell>
          <cell r="D15" t="str">
            <v>collège</v>
          </cell>
          <cell r="E15">
            <v>1.54</v>
          </cell>
          <cell r="F15">
            <v>1.53</v>
          </cell>
          <cell r="G15">
            <v>1.66</v>
          </cell>
          <cell r="H15">
            <v>1.43</v>
          </cell>
          <cell r="I15">
            <v>0.78571400000000002</v>
          </cell>
        </row>
        <row r="16">
          <cell r="A16" t="str">
            <v>9830297F</v>
          </cell>
          <cell r="B16" t="str">
            <v>Province Nord</v>
          </cell>
          <cell r="C16" t="str">
            <v>Privé</v>
          </cell>
          <cell r="D16" t="str">
            <v>collège</v>
          </cell>
          <cell r="E16">
            <v>1.88</v>
          </cell>
          <cell r="F16">
            <v>1.53</v>
          </cell>
          <cell r="G16">
            <v>1.57</v>
          </cell>
          <cell r="H16">
            <v>1.43</v>
          </cell>
          <cell r="I16">
            <v>3.214286</v>
          </cell>
        </row>
        <row r="17">
          <cell r="A17" t="str">
            <v>9830354T</v>
          </cell>
          <cell r="B17" t="str">
            <v>Province Sud</v>
          </cell>
          <cell r="C17" t="str">
            <v>Privé</v>
          </cell>
          <cell r="D17" t="str">
            <v>collège</v>
          </cell>
          <cell r="E17">
            <v>1.94</v>
          </cell>
          <cell r="F17">
            <v>1.53</v>
          </cell>
          <cell r="G17">
            <v>1.36</v>
          </cell>
          <cell r="H17">
            <v>1.43</v>
          </cell>
          <cell r="I17">
            <v>3.6428569999999998</v>
          </cell>
        </row>
        <row r="18">
          <cell r="A18" t="str">
            <v>9830355U</v>
          </cell>
          <cell r="B18" t="str">
            <v>Province Sud</v>
          </cell>
          <cell r="C18" t="str">
            <v>Public</v>
          </cell>
          <cell r="D18" t="str">
            <v>collège</v>
          </cell>
          <cell r="E18">
            <v>1.62</v>
          </cell>
          <cell r="F18">
            <v>1.4</v>
          </cell>
          <cell r="G18">
            <v>1.36</v>
          </cell>
          <cell r="H18">
            <v>1.43</v>
          </cell>
          <cell r="I18">
            <v>1.357143</v>
          </cell>
        </row>
        <row r="19">
          <cell r="A19" t="str">
            <v>9830356V</v>
          </cell>
          <cell r="B19" t="str">
            <v>Province Sud</v>
          </cell>
          <cell r="C19" t="str">
            <v>Public</v>
          </cell>
          <cell r="D19" t="str">
            <v>collège</v>
          </cell>
          <cell r="E19">
            <v>1.2</v>
          </cell>
          <cell r="F19">
            <v>1.4</v>
          </cell>
          <cell r="G19">
            <v>1.36</v>
          </cell>
          <cell r="H19">
            <v>1.43</v>
          </cell>
          <cell r="I19">
            <v>-4.1071429999999998</v>
          </cell>
        </row>
        <row r="20">
          <cell r="A20" t="str">
            <v>9830357W</v>
          </cell>
          <cell r="B20" t="str">
            <v>Province des îles Loyauté</v>
          </cell>
          <cell r="C20" t="str">
            <v>Public</v>
          </cell>
          <cell r="D20" t="str">
            <v>collège</v>
          </cell>
          <cell r="E20">
            <v>1.71</v>
          </cell>
          <cell r="F20">
            <v>1.4</v>
          </cell>
          <cell r="G20">
            <v>1.66</v>
          </cell>
          <cell r="H20">
            <v>1.43</v>
          </cell>
          <cell r="I20">
            <v>2</v>
          </cell>
        </row>
        <row r="21">
          <cell r="A21" t="str">
            <v>9830381X</v>
          </cell>
          <cell r="B21" t="str">
            <v>Province Sud</v>
          </cell>
          <cell r="C21" t="str">
            <v>Privé</v>
          </cell>
          <cell r="D21" t="str">
            <v>collège</v>
          </cell>
          <cell r="E21">
            <v>1.6</v>
          </cell>
          <cell r="F21">
            <v>1.53</v>
          </cell>
          <cell r="G21">
            <v>1.36</v>
          </cell>
          <cell r="H21">
            <v>1.43</v>
          </cell>
          <cell r="I21">
            <v>1.214286</v>
          </cell>
        </row>
        <row r="22">
          <cell r="A22" t="str">
            <v>9830382Y</v>
          </cell>
          <cell r="B22" t="str">
            <v>Province Nord</v>
          </cell>
          <cell r="C22" t="str">
            <v>Privé</v>
          </cell>
          <cell r="D22" t="str">
            <v>collège</v>
          </cell>
          <cell r="E22">
            <v>1.94</v>
          </cell>
          <cell r="F22">
            <v>1.53</v>
          </cell>
          <cell r="G22">
            <v>1.57</v>
          </cell>
          <cell r="H22">
            <v>1.43</v>
          </cell>
          <cell r="I22">
            <v>3.6428569999999998</v>
          </cell>
        </row>
        <row r="23">
          <cell r="A23" t="str">
            <v>9830384A</v>
          </cell>
          <cell r="B23" t="str">
            <v>Province Sud</v>
          </cell>
          <cell r="C23" t="str">
            <v>Public</v>
          </cell>
          <cell r="D23" t="str">
            <v>collège</v>
          </cell>
          <cell r="E23">
            <v>1.48</v>
          </cell>
          <cell r="F23">
            <v>1.4</v>
          </cell>
          <cell r="G23">
            <v>1.36</v>
          </cell>
          <cell r="H23">
            <v>1.43</v>
          </cell>
          <cell r="I23">
            <v>0.35714299999999999</v>
          </cell>
        </row>
        <row r="24">
          <cell r="A24" t="str">
            <v>9830392J</v>
          </cell>
          <cell r="B24" t="str">
            <v>Province des îles Loyauté</v>
          </cell>
          <cell r="C24" t="str">
            <v>Privé</v>
          </cell>
          <cell r="D24" t="str">
            <v>collège</v>
          </cell>
          <cell r="E24">
            <v>1.76</v>
          </cell>
          <cell r="F24">
            <v>1.53</v>
          </cell>
          <cell r="G24">
            <v>1.66</v>
          </cell>
          <cell r="H24">
            <v>1.43</v>
          </cell>
          <cell r="I24">
            <v>2.3571430000000002</v>
          </cell>
        </row>
        <row r="25">
          <cell r="A25" t="str">
            <v>9830400T</v>
          </cell>
          <cell r="B25" t="str">
            <v>Province des îles Loyauté</v>
          </cell>
          <cell r="C25" t="str">
            <v>Privé</v>
          </cell>
          <cell r="D25" t="str">
            <v>collège</v>
          </cell>
          <cell r="E25">
            <v>1.8</v>
          </cell>
          <cell r="F25">
            <v>1.53</v>
          </cell>
          <cell r="G25">
            <v>1.66</v>
          </cell>
          <cell r="H25">
            <v>1.43</v>
          </cell>
          <cell r="I25">
            <v>2.6428569999999998</v>
          </cell>
        </row>
        <row r="26">
          <cell r="A26" t="str">
            <v>9830414H</v>
          </cell>
          <cell r="B26" t="str">
            <v>Province des îles Loyauté</v>
          </cell>
          <cell r="C26" t="str">
            <v>Public</v>
          </cell>
          <cell r="D26" t="str">
            <v>collège</v>
          </cell>
          <cell r="E26">
            <v>1.64</v>
          </cell>
          <cell r="F26">
            <v>1.4</v>
          </cell>
          <cell r="G26">
            <v>1.66</v>
          </cell>
          <cell r="H26">
            <v>1.43</v>
          </cell>
          <cell r="I26">
            <v>1.5</v>
          </cell>
        </row>
        <row r="27">
          <cell r="A27" t="str">
            <v>9830418M</v>
          </cell>
          <cell r="B27" t="str">
            <v>Province Nord</v>
          </cell>
          <cell r="C27" t="str">
            <v>Public</v>
          </cell>
          <cell r="D27" t="str">
            <v>collège</v>
          </cell>
          <cell r="E27">
            <v>1.81</v>
          </cell>
          <cell r="F27">
            <v>1.4</v>
          </cell>
          <cell r="G27">
            <v>1.57</v>
          </cell>
          <cell r="H27">
            <v>1.43</v>
          </cell>
          <cell r="I27">
            <v>2.714286</v>
          </cell>
        </row>
        <row r="28">
          <cell r="A28" t="str">
            <v>9830419N</v>
          </cell>
          <cell r="B28" t="str">
            <v>Province Nord</v>
          </cell>
          <cell r="C28" t="str">
            <v>Public</v>
          </cell>
          <cell r="D28" t="str">
            <v>collège</v>
          </cell>
          <cell r="E28">
            <v>1.76</v>
          </cell>
          <cell r="F28">
            <v>1.4</v>
          </cell>
          <cell r="G28">
            <v>1.57</v>
          </cell>
          <cell r="H28">
            <v>1.43</v>
          </cell>
          <cell r="I28">
            <v>2.3571430000000002</v>
          </cell>
        </row>
        <row r="29">
          <cell r="A29" t="str">
            <v>9830420P</v>
          </cell>
          <cell r="B29" t="str">
            <v>Province des îles Loyauté</v>
          </cell>
          <cell r="C29" t="str">
            <v>Privé</v>
          </cell>
          <cell r="D29" t="str">
            <v>collège</v>
          </cell>
          <cell r="E29">
            <v>1.46</v>
          </cell>
          <cell r="F29">
            <v>1.53</v>
          </cell>
          <cell r="G29">
            <v>1.66</v>
          </cell>
          <cell r="H29">
            <v>1.43</v>
          </cell>
          <cell r="I29">
            <v>0.214286</v>
          </cell>
        </row>
        <row r="30">
          <cell r="A30" t="str">
            <v>9830431B</v>
          </cell>
          <cell r="B30" t="str">
            <v>Province Nord</v>
          </cell>
          <cell r="C30" t="str">
            <v>Privé</v>
          </cell>
          <cell r="D30" t="str">
            <v>collège</v>
          </cell>
          <cell r="E30">
            <v>2.13</v>
          </cell>
          <cell r="F30">
            <v>1.53</v>
          </cell>
          <cell r="G30">
            <v>1.57</v>
          </cell>
          <cell r="H30">
            <v>1.43</v>
          </cell>
          <cell r="I30">
            <v>5</v>
          </cell>
        </row>
        <row r="31">
          <cell r="A31" t="str">
            <v>9830432C</v>
          </cell>
          <cell r="B31" t="str">
            <v>Province Nord</v>
          </cell>
          <cell r="C31" t="str">
            <v>Privé</v>
          </cell>
          <cell r="D31" t="str">
            <v>collège</v>
          </cell>
          <cell r="E31">
            <v>1.69</v>
          </cell>
          <cell r="F31">
            <v>1.53</v>
          </cell>
          <cell r="G31">
            <v>1.57</v>
          </cell>
          <cell r="H31">
            <v>1.43</v>
          </cell>
          <cell r="I31">
            <v>1.857143</v>
          </cell>
        </row>
        <row r="32">
          <cell r="A32" t="str">
            <v>9830447U</v>
          </cell>
          <cell r="B32" t="str">
            <v>Province des îles Loyauté</v>
          </cell>
          <cell r="C32" t="str">
            <v>Privé</v>
          </cell>
          <cell r="D32" t="str">
            <v>collège</v>
          </cell>
          <cell r="E32">
            <v>2.0299999999999998</v>
          </cell>
          <cell r="F32">
            <v>1.53</v>
          </cell>
          <cell r="G32">
            <v>1.66</v>
          </cell>
          <cell r="H32">
            <v>1.43</v>
          </cell>
          <cell r="I32">
            <v>4.2857139999999996</v>
          </cell>
        </row>
        <row r="33">
          <cell r="A33" t="str">
            <v>9830472W</v>
          </cell>
          <cell r="B33" t="str">
            <v>Province Nord</v>
          </cell>
          <cell r="C33" t="str">
            <v>Privé</v>
          </cell>
          <cell r="D33" t="str">
            <v>collège</v>
          </cell>
          <cell r="E33">
            <v>1.8</v>
          </cell>
          <cell r="F33">
            <v>1.53</v>
          </cell>
          <cell r="G33">
            <v>1.57</v>
          </cell>
          <cell r="H33">
            <v>1.43</v>
          </cell>
          <cell r="I33">
            <v>2.6428569999999998</v>
          </cell>
        </row>
        <row r="34">
          <cell r="A34" t="str">
            <v>9830474Y</v>
          </cell>
          <cell r="B34" t="str">
            <v>Province Sud</v>
          </cell>
          <cell r="C34" t="str">
            <v>Public</v>
          </cell>
          <cell r="D34" t="str">
            <v>collège</v>
          </cell>
          <cell r="E34">
            <v>1.4</v>
          </cell>
          <cell r="F34">
            <v>1.4</v>
          </cell>
          <cell r="G34">
            <v>1.36</v>
          </cell>
          <cell r="H34">
            <v>1.43</v>
          </cell>
          <cell r="I34">
            <v>-0.53571400000000002</v>
          </cell>
        </row>
        <row r="35">
          <cell r="A35" t="str">
            <v>9830477B</v>
          </cell>
          <cell r="B35" t="str">
            <v>Province Sud</v>
          </cell>
          <cell r="C35" t="str">
            <v>Public</v>
          </cell>
          <cell r="D35" t="str">
            <v>collège</v>
          </cell>
          <cell r="E35">
            <v>1.71</v>
          </cell>
          <cell r="F35">
            <v>1.4</v>
          </cell>
          <cell r="G35">
            <v>1.36</v>
          </cell>
          <cell r="H35">
            <v>1.43</v>
          </cell>
          <cell r="I35">
            <v>2</v>
          </cell>
        </row>
        <row r="36">
          <cell r="A36" t="str">
            <v>9830482G</v>
          </cell>
          <cell r="B36" t="str">
            <v>Province des îles Loyauté</v>
          </cell>
          <cell r="C36" t="str">
            <v>Public</v>
          </cell>
          <cell r="D36" t="str">
            <v>collège</v>
          </cell>
          <cell r="E36">
            <v>1.79</v>
          </cell>
          <cell r="F36">
            <v>1.4</v>
          </cell>
          <cell r="G36">
            <v>1.66</v>
          </cell>
          <cell r="H36">
            <v>1.43</v>
          </cell>
          <cell r="I36">
            <v>2.5714290000000002</v>
          </cell>
        </row>
        <row r="37">
          <cell r="A37" t="str">
            <v>9830493U</v>
          </cell>
          <cell r="B37" t="str">
            <v>Province Nord</v>
          </cell>
          <cell r="C37" t="str">
            <v>Public</v>
          </cell>
          <cell r="D37" t="str">
            <v>collège</v>
          </cell>
          <cell r="E37">
            <v>1.71</v>
          </cell>
          <cell r="F37">
            <v>1.4</v>
          </cell>
          <cell r="G37">
            <v>1.57</v>
          </cell>
          <cell r="H37">
            <v>1.43</v>
          </cell>
          <cell r="I37">
            <v>2</v>
          </cell>
        </row>
        <row r="38">
          <cell r="A38" t="str">
            <v>9830518W</v>
          </cell>
          <cell r="B38" t="str">
            <v>Province Nord</v>
          </cell>
          <cell r="C38" t="str">
            <v>Privé</v>
          </cell>
          <cell r="D38" t="str">
            <v>collège</v>
          </cell>
          <cell r="E38">
            <v>1.8</v>
          </cell>
          <cell r="F38">
            <v>1.53</v>
          </cell>
          <cell r="G38">
            <v>1.57</v>
          </cell>
          <cell r="H38">
            <v>1.43</v>
          </cell>
          <cell r="I38">
            <v>2.6428569999999998</v>
          </cell>
        </row>
        <row r="39">
          <cell r="A39" t="str">
            <v>9830522A</v>
          </cell>
          <cell r="B39" t="str">
            <v>Province Nord</v>
          </cell>
          <cell r="C39" t="str">
            <v>Public</v>
          </cell>
          <cell r="D39" t="str">
            <v>collège</v>
          </cell>
          <cell r="E39">
            <v>1.61</v>
          </cell>
          <cell r="F39">
            <v>1.4</v>
          </cell>
          <cell r="G39">
            <v>1.57</v>
          </cell>
          <cell r="H39">
            <v>1.43</v>
          </cell>
          <cell r="I39">
            <v>1.285714</v>
          </cell>
        </row>
        <row r="40">
          <cell r="A40" t="str">
            <v>9830524C</v>
          </cell>
          <cell r="B40" t="str">
            <v>Province Sud</v>
          </cell>
          <cell r="C40" t="str">
            <v>Public</v>
          </cell>
          <cell r="D40" t="str">
            <v>collège</v>
          </cell>
          <cell r="E40">
            <v>1.48</v>
          </cell>
          <cell r="F40">
            <v>1.4</v>
          </cell>
          <cell r="G40">
            <v>1.36</v>
          </cell>
          <cell r="H40">
            <v>1.43</v>
          </cell>
          <cell r="I40">
            <v>0.35714299999999999</v>
          </cell>
        </row>
        <row r="41">
          <cell r="A41" t="str">
            <v>9830538T</v>
          </cell>
          <cell r="B41" t="str">
            <v>Province Sud</v>
          </cell>
          <cell r="C41" t="str">
            <v>Public</v>
          </cell>
          <cell r="D41" t="str">
            <v>collège</v>
          </cell>
          <cell r="E41">
            <v>1.31</v>
          </cell>
          <cell r="F41">
            <v>1.4</v>
          </cell>
          <cell r="G41">
            <v>1.36</v>
          </cell>
          <cell r="H41">
            <v>1.43</v>
          </cell>
          <cell r="I41">
            <v>-2.1428569999999998</v>
          </cell>
        </row>
        <row r="42">
          <cell r="A42" t="str">
            <v>9830616C</v>
          </cell>
          <cell r="B42" t="str">
            <v>Province Sud</v>
          </cell>
          <cell r="C42" t="str">
            <v>Public</v>
          </cell>
          <cell r="D42" t="str">
            <v>collège</v>
          </cell>
          <cell r="E42">
            <v>1.39</v>
          </cell>
          <cell r="F42">
            <v>1.4</v>
          </cell>
          <cell r="G42">
            <v>1.36</v>
          </cell>
          <cell r="H42">
            <v>1.43</v>
          </cell>
          <cell r="I42">
            <v>-0.71428599999999998</v>
          </cell>
        </row>
        <row r="43">
          <cell r="A43" t="str">
            <v>9830624L</v>
          </cell>
          <cell r="B43" t="str">
            <v>Province Sud</v>
          </cell>
          <cell r="C43" t="str">
            <v>Public</v>
          </cell>
          <cell r="D43" t="str">
            <v>collège</v>
          </cell>
          <cell r="E43">
            <v>1.31</v>
          </cell>
          <cell r="F43">
            <v>1.4</v>
          </cell>
          <cell r="G43">
            <v>1.36</v>
          </cell>
          <cell r="H43">
            <v>1.43</v>
          </cell>
          <cell r="I43">
            <v>-2.1428569999999998</v>
          </cell>
        </row>
        <row r="44">
          <cell r="A44" t="str">
            <v>9830625M</v>
          </cell>
          <cell r="B44" t="str">
            <v>Province Sud</v>
          </cell>
          <cell r="C44" t="str">
            <v>Public</v>
          </cell>
          <cell r="D44" t="str">
            <v>collège</v>
          </cell>
          <cell r="E44">
            <v>1.57</v>
          </cell>
          <cell r="F44">
            <v>1.4</v>
          </cell>
          <cell r="G44">
            <v>1.36</v>
          </cell>
          <cell r="H44">
            <v>1.43</v>
          </cell>
          <cell r="I44">
            <v>1</v>
          </cell>
        </row>
        <row r="45">
          <cell r="A45" t="str">
            <v>9830626N</v>
          </cell>
          <cell r="B45" t="str">
            <v>Province Sud</v>
          </cell>
          <cell r="C45" t="str">
            <v>Public</v>
          </cell>
          <cell r="D45" t="str">
            <v>collège</v>
          </cell>
          <cell r="E45">
            <v>1.49</v>
          </cell>
          <cell r="F45">
            <v>1.4</v>
          </cell>
          <cell r="G45">
            <v>1.36</v>
          </cell>
          <cell r="H45">
            <v>1.43</v>
          </cell>
          <cell r="I45">
            <v>0.42857099999999998</v>
          </cell>
        </row>
        <row r="46">
          <cell r="A46" t="str">
            <v>9830632V</v>
          </cell>
          <cell r="B46" t="str">
            <v>Province Nord</v>
          </cell>
          <cell r="C46" t="str">
            <v>Public</v>
          </cell>
          <cell r="D46" t="str">
            <v>collège</v>
          </cell>
          <cell r="E46">
            <v>1.71</v>
          </cell>
          <cell r="F46">
            <v>1.4</v>
          </cell>
          <cell r="G46">
            <v>1.57</v>
          </cell>
          <cell r="H46">
            <v>1.43</v>
          </cell>
          <cell r="I46">
            <v>2</v>
          </cell>
        </row>
        <row r="47">
          <cell r="A47" t="str">
            <v>9830639C</v>
          </cell>
          <cell r="B47" t="str">
            <v>Province des îles Loyauté</v>
          </cell>
          <cell r="C47" t="str">
            <v>Public</v>
          </cell>
          <cell r="D47" t="str">
            <v>collège</v>
          </cell>
          <cell r="E47">
            <v>1.42</v>
          </cell>
          <cell r="F47">
            <v>1.4</v>
          </cell>
          <cell r="G47">
            <v>1.66</v>
          </cell>
          <cell r="H47">
            <v>1.43</v>
          </cell>
          <cell r="I47">
            <v>-0.17857100000000001</v>
          </cell>
        </row>
        <row r="48">
          <cell r="A48" t="str">
            <v>9830640D</v>
          </cell>
          <cell r="B48" t="str">
            <v>Province Sud</v>
          </cell>
          <cell r="C48" t="str">
            <v>Public</v>
          </cell>
          <cell r="D48" t="str">
            <v>collège</v>
          </cell>
          <cell r="E48">
            <v>1.34</v>
          </cell>
          <cell r="F48">
            <v>1.4</v>
          </cell>
          <cell r="G48">
            <v>1.36</v>
          </cell>
          <cell r="H48">
            <v>1.43</v>
          </cell>
          <cell r="I48">
            <v>-1.607143</v>
          </cell>
        </row>
        <row r="49">
          <cell r="A49" t="str">
            <v>9830649N</v>
          </cell>
          <cell r="B49" t="str">
            <v>Province Sud</v>
          </cell>
          <cell r="C49" t="str">
            <v>Public</v>
          </cell>
          <cell r="D49" t="str">
            <v>collège</v>
          </cell>
          <cell r="E49">
            <v>1.3</v>
          </cell>
          <cell r="F49">
            <v>1.4</v>
          </cell>
          <cell r="G49">
            <v>1.36</v>
          </cell>
          <cell r="H49">
            <v>1.43</v>
          </cell>
          <cell r="I49">
            <v>-2.3214290000000002</v>
          </cell>
        </row>
        <row r="50">
          <cell r="A50" t="str">
            <v>9830656W</v>
          </cell>
          <cell r="B50" t="str">
            <v>Province Sud</v>
          </cell>
          <cell r="C50" t="str">
            <v>Public</v>
          </cell>
          <cell r="D50" t="str">
            <v>collège</v>
          </cell>
          <cell r="E50">
            <v>1.22</v>
          </cell>
          <cell r="F50">
            <v>1.4</v>
          </cell>
          <cell r="G50">
            <v>1.36</v>
          </cell>
          <cell r="H50">
            <v>1.43</v>
          </cell>
          <cell r="I50">
            <v>-3.75</v>
          </cell>
        </row>
        <row r="51">
          <cell r="A51" t="str">
            <v>9830681Y</v>
          </cell>
          <cell r="B51" t="str">
            <v>Province Sud</v>
          </cell>
          <cell r="C51" t="str">
            <v>Public</v>
          </cell>
          <cell r="D51" t="str">
            <v>collège</v>
          </cell>
          <cell r="E51">
            <v>1.3</v>
          </cell>
          <cell r="F51">
            <v>1.4</v>
          </cell>
          <cell r="G51">
            <v>1.36</v>
          </cell>
          <cell r="H51">
            <v>1.43</v>
          </cell>
          <cell r="I51">
            <v>-2.3214290000000002</v>
          </cell>
        </row>
        <row r="52">
          <cell r="A52" t="str">
            <v>9830691J</v>
          </cell>
          <cell r="B52" t="str">
            <v>Province Nord</v>
          </cell>
          <cell r="C52" t="str">
            <v>Public</v>
          </cell>
          <cell r="D52" t="str">
            <v>collège</v>
          </cell>
          <cell r="E52">
            <v>1.35</v>
          </cell>
          <cell r="F52">
            <v>1.4</v>
          </cell>
          <cell r="G52">
            <v>1.57</v>
          </cell>
          <cell r="H52">
            <v>1.43</v>
          </cell>
          <cell r="I52">
            <v>-1.428571</v>
          </cell>
        </row>
        <row r="53">
          <cell r="A53" t="str">
            <v>9830698S</v>
          </cell>
          <cell r="B53" t="str">
            <v>Province Sud</v>
          </cell>
          <cell r="C53" t="str">
            <v>Public</v>
          </cell>
          <cell r="D53" t="str">
            <v>collège</v>
          </cell>
          <cell r="E53">
            <v>1.28</v>
          </cell>
          <cell r="F53">
            <v>1.4</v>
          </cell>
          <cell r="G53">
            <v>1.36</v>
          </cell>
          <cell r="H53">
            <v>1.43</v>
          </cell>
          <cell r="I53">
            <v>-2.6785709999999998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CLG</v>
          </cell>
          <cell r="C2">
            <v>28.7</v>
          </cell>
          <cell r="D2">
            <v>49.7</v>
          </cell>
          <cell r="E2">
            <v>48.9</v>
          </cell>
          <cell r="F2" t="str">
            <v>1</v>
          </cell>
          <cell r="G2">
            <v>131</v>
          </cell>
          <cell r="H2">
            <v>456</v>
          </cell>
        </row>
        <row r="3">
          <cell r="A3" t="str">
            <v>9830007R</v>
          </cell>
          <cell r="B3" t="str">
            <v>CLG</v>
          </cell>
          <cell r="C3">
            <v>72.8</v>
          </cell>
          <cell r="D3">
            <v>49.7</v>
          </cell>
          <cell r="E3">
            <v>48.9</v>
          </cell>
          <cell r="F3" t="str">
            <v>1</v>
          </cell>
          <cell r="G3">
            <v>335</v>
          </cell>
          <cell r="H3">
            <v>460</v>
          </cell>
        </row>
        <row r="4">
          <cell r="A4" t="str">
            <v>9830008S</v>
          </cell>
          <cell r="B4" t="str">
            <v>CLG</v>
          </cell>
          <cell r="C4">
            <v>67.599999999999994</v>
          </cell>
          <cell r="D4">
            <v>49.7</v>
          </cell>
          <cell r="E4">
            <v>48.9</v>
          </cell>
          <cell r="F4" t="str">
            <v>1</v>
          </cell>
          <cell r="G4">
            <v>282</v>
          </cell>
          <cell r="H4">
            <v>417</v>
          </cell>
        </row>
        <row r="5">
          <cell r="A5" t="str">
            <v>9830009T</v>
          </cell>
          <cell r="B5" t="str">
            <v>CLG</v>
          </cell>
          <cell r="C5">
            <v>57.7</v>
          </cell>
          <cell r="D5">
            <v>49.7</v>
          </cell>
          <cell r="E5">
            <v>48.9</v>
          </cell>
          <cell r="F5" t="str">
            <v>1</v>
          </cell>
          <cell r="G5">
            <v>240</v>
          </cell>
          <cell r="H5">
            <v>416</v>
          </cell>
        </row>
        <row r="6">
          <cell r="A6" t="str">
            <v>9830010U</v>
          </cell>
          <cell r="B6" t="str">
            <v>CLG</v>
          </cell>
          <cell r="C6">
            <v>47.2</v>
          </cell>
          <cell r="D6">
            <v>49.7</v>
          </cell>
          <cell r="E6">
            <v>48.9</v>
          </cell>
          <cell r="F6" t="str">
            <v>1</v>
          </cell>
          <cell r="G6">
            <v>153</v>
          </cell>
          <cell r="H6">
            <v>324</v>
          </cell>
        </row>
        <row r="7">
          <cell r="A7" t="str">
            <v>9830259P</v>
          </cell>
          <cell r="B7" t="str">
            <v>CLG</v>
          </cell>
          <cell r="C7">
            <v>45.6</v>
          </cell>
          <cell r="D7">
            <v>46</v>
          </cell>
          <cell r="E7">
            <v>48.9</v>
          </cell>
          <cell r="F7" t="str">
            <v>2</v>
          </cell>
          <cell r="G7">
            <v>125</v>
          </cell>
          <cell r="H7">
            <v>274</v>
          </cell>
        </row>
        <row r="8">
          <cell r="A8" t="str">
            <v>9830260R</v>
          </cell>
          <cell r="B8" t="str">
            <v>CLG</v>
          </cell>
          <cell r="C8">
            <v>14.9</v>
          </cell>
          <cell r="D8">
            <v>46</v>
          </cell>
          <cell r="E8">
            <v>48.9</v>
          </cell>
          <cell r="F8" t="str">
            <v>2</v>
          </cell>
          <cell r="G8">
            <v>94</v>
          </cell>
          <cell r="H8">
            <v>629</v>
          </cell>
        </row>
        <row r="9">
          <cell r="A9" t="str">
            <v>9830263U</v>
          </cell>
          <cell r="B9" t="str">
            <v>CLG</v>
          </cell>
          <cell r="C9">
            <v>48.5</v>
          </cell>
          <cell r="D9">
            <v>46</v>
          </cell>
          <cell r="E9">
            <v>48.9</v>
          </cell>
          <cell r="F9" t="str">
            <v>2</v>
          </cell>
          <cell r="G9">
            <v>112</v>
          </cell>
          <cell r="H9">
            <v>231</v>
          </cell>
        </row>
        <row r="10">
          <cell r="A10" t="str">
            <v>9830264V</v>
          </cell>
          <cell r="B10" t="str">
            <v>CLG</v>
          </cell>
          <cell r="C10">
            <v>45.7</v>
          </cell>
          <cell r="D10">
            <v>46</v>
          </cell>
          <cell r="E10">
            <v>48.9</v>
          </cell>
          <cell r="F10" t="str">
            <v>2</v>
          </cell>
          <cell r="G10">
            <v>232</v>
          </cell>
          <cell r="H10">
            <v>508</v>
          </cell>
        </row>
        <row r="11">
          <cell r="A11" t="str">
            <v>9830265W</v>
          </cell>
          <cell r="B11" t="str">
            <v>CLG</v>
          </cell>
          <cell r="C11">
            <v>49.6</v>
          </cell>
          <cell r="D11">
            <v>46</v>
          </cell>
          <cell r="E11">
            <v>48.9</v>
          </cell>
          <cell r="F11" t="str">
            <v>2</v>
          </cell>
          <cell r="G11">
            <v>66</v>
          </cell>
          <cell r="H11">
            <v>133</v>
          </cell>
        </row>
        <row r="12">
          <cell r="A12" t="str">
            <v>9830266X</v>
          </cell>
          <cell r="B12" t="str">
            <v>CLG</v>
          </cell>
          <cell r="C12">
            <v>63.3</v>
          </cell>
          <cell r="D12">
            <v>46</v>
          </cell>
          <cell r="E12">
            <v>48.9</v>
          </cell>
          <cell r="F12" t="str">
            <v>2</v>
          </cell>
          <cell r="G12">
            <v>50</v>
          </cell>
          <cell r="H12">
            <v>79</v>
          </cell>
        </row>
        <row r="13">
          <cell r="A13" t="str">
            <v>9830277J</v>
          </cell>
          <cell r="B13" t="str">
            <v>CLG</v>
          </cell>
          <cell r="C13">
            <v>9.5</v>
          </cell>
          <cell r="D13">
            <v>49.7</v>
          </cell>
          <cell r="E13">
            <v>48.9</v>
          </cell>
          <cell r="F13" t="str">
            <v>1</v>
          </cell>
          <cell r="G13">
            <v>68</v>
          </cell>
          <cell r="H13">
            <v>714</v>
          </cell>
        </row>
        <row r="14">
          <cell r="A14" t="str">
            <v>9830278K</v>
          </cell>
          <cell r="B14" t="str">
            <v>CLG</v>
          </cell>
          <cell r="C14">
            <v>56.5</v>
          </cell>
          <cell r="D14">
            <v>49.7</v>
          </cell>
          <cell r="E14">
            <v>48.9</v>
          </cell>
          <cell r="F14" t="str">
            <v>1</v>
          </cell>
          <cell r="G14">
            <v>284</v>
          </cell>
          <cell r="H14">
            <v>503</v>
          </cell>
        </row>
        <row r="15">
          <cell r="A15" t="str">
            <v>9830295D</v>
          </cell>
          <cell r="B15" t="str">
            <v>CLG</v>
          </cell>
          <cell r="C15">
            <v>40.4</v>
          </cell>
          <cell r="D15">
            <v>46</v>
          </cell>
          <cell r="E15">
            <v>48.9</v>
          </cell>
          <cell r="F15" t="str">
            <v>2</v>
          </cell>
          <cell r="G15">
            <v>118</v>
          </cell>
          <cell r="H15">
            <v>292</v>
          </cell>
        </row>
        <row r="16">
          <cell r="A16" t="str">
            <v>9830297F</v>
          </cell>
          <cell r="B16" t="str">
            <v>CLG</v>
          </cell>
          <cell r="C16">
            <v>75.2</v>
          </cell>
          <cell r="D16">
            <v>46</v>
          </cell>
          <cell r="E16">
            <v>48.9</v>
          </cell>
          <cell r="F16" t="str">
            <v>2</v>
          </cell>
          <cell r="G16">
            <v>109</v>
          </cell>
          <cell r="H16">
            <v>145</v>
          </cell>
        </row>
        <row r="17">
          <cell r="A17" t="str">
            <v>9830354T</v>
          </cell>
          <cell r="B17" t="str">
            <v>CLG</v>
          </cell>
          <cell r="C17">
            <v>53.7</v>
          </cell>
          <cell r="D17">
            <v>46</v>
          </cell>
          <cell r="E17">
            <v>48.9</v>
          </cell>
          <cell r="F17" t="str">
            <v>2</v>
          </cell>
          <cell r="G17">
            <v>58</v>
          </cell>
          <cell r="H17">
            <v>108</v>
          </cell>
        </row>
        <row r="18">
          <cell r="A18" t="str">
            <v>9830355U</v>
          </cell>
          <cell r="B18" t="str">
            <v>CLG</v>
          </cell>
          <cell r="C18">
            <v>91.4</v>
          </cell>
          <cell r="D18">
            <v>49.7</v>
          </cell>
          <cell r="E18">
            <v>48.9</v>
          </cell>
          <cell r="F18" t="str">
            <v>1</v>
          </cell>
          <cell r="G18">
            <v>139</v>
          </cell>
          <cell r="H18">
            <v>152</v>
          </cell>
        </row>
        <row r="19">
          <cell r="A19" t="str">
            <v>9830356V</v>
          </cell>
          <cell r="B19" t="str">
            <v>CLG</v>
          </cell>
          <cell r="C19">
            <v>24.3</v>
          </cell>
          <cell r="D19">
            <v>49.7</v>
          </cell>
          <cell r="E19">
            <v>48.9</v>
          </cell>
          <cell r="F19" t="str">
            <v>1</v>
          </cell>
          <cell r="G19">
            <v>153</v>
          </cell>
          <cell r="H19">
            <v>630</v>
          </cell>
        </row>
        <row r="20">
          <cell r="A20" t="str">
            <v>9830357W</v>
          </cell>
          <cell r="B20" t="str">
            <v>CLG</v>
          </cell>
          <cell r="C20">
            <v>62.2</v>
          </cell>
          <cell r="D20">
            <v>49.7</v>
          </cell>
          <cell r="E20">
            <v>48.9</v>
          </cell>
          <cell r="F20" t="str">
            <v>1</v>
          </cell>
          <cell r="G20">
            <v>173</v>
          </cell>
          <cell r="H20">
            <v>278</v>
          </cell>
        </row>
        <row r="21">
          <cell r="A21" t="str">
            <v>9830381X</v>
          </cell>
          <cell r="B21" t="str">
            <v>CLG</v>
          </cell>
          <cell r="C21">
            <v>43.7</v>
          </cell>
          <cell r="D21">
            <v>46</v>
          </cell>
          <cell r="E21">
            <v>48.9</v>
          </cell>
          <cell r="F21" t="str">
            <v>2</v>
          </cell>
          <cell r="G21">
            <v>66</v>
          </cell>
          <cell r="H21">
            <v>151</v>
          </cell>
        </row>
        <row r="22">
          <cell r="A22" t="str">
            <v>9830382Y</v>
          </cell>
          <cell r="B22" t="str">
            <v>CLG</v>
          </cell>
          <cell r="C22">
            <v>79.8</v>
          </cell>
          <cell r="D22">
            <v>46</v>
          </cell>
          <cell r="E22">
            <v>48.9</v>
          </cell>
          <cell r="F22" t="str">
            <v>2</v>
          </cell>
          <cell r="G22">
            <v>75</v>
          </cell>
          <cell r="H22">
            <v>94</v>
          </cell>
        </row>
        <row r="23">
          <cell r="A23" t="str">
            <v>9830384A</v>
          </cell>
          <cell r="B23" t="str">
            <v>CLG</v>
          </cell>
          <cell r="C23">
            <v>50.8</v>
          </cell>
          <cell r="D23">
            <v>49.7</v>
          </cell>
          <cell r="E23">
            <v>48.9</v>
          </cell>
          <cell r="F23" t="str">
            <v>1</v>
          </cell>
          <cell r="G23">
            <v>277</v>
          </cell>
          <cell r="H23">
            <v>545</v>
          </cell>
        </row>
        <row r="24">
          <cell r="A24" t="str">
            <v>9830392J</v>
          </cell>
          <cell r="B24" t="str">
            <v>CLG</v>
          </cell>
          <cell r="C24">
            <v>51.6</v>
          </cell>
          <cell r="D24">
            <v>46</v>
          </cell>
          <cell r="E24">
            <v>48.9</v>
          </cell>
          <cell r="F24" t="str">
            <v>2</v>
          </cell>
          <cell r="G24">
            <v>80</v>
          </cell>
          <cell r="H24">
            <v>155</v>
          </cell>
        </row>
        <row r="25">
          <cell r="A25" t="str">
            <v>9830400T</v>
          </cell>
          <cell r="B25" t="str">
            <v>CLG</v>
          </cell>
          <cell r="C25">
            <v>67.2</v>
          </cell>
          <cell r="D25">
            <v>46</v>
          </cell>
          <cell r="E25">
            <v>48.9</v>
          </cell>
          <cell r="F25" t="str">
            <v>2</v>
          </cell>
          <cell r="G25">
            <v>45</v>
          </cell>
          <cell r="H25">
            <v>67</v>
          </cell>
        </row>
        <row r="26">
          <cell r="A26" t="str">
            <v>9830414H</v>
          </cell>
          <cell r="B26" t="str">
            <v>CLG</v>
          </cell>
          <cell r="C26">
            <v>63.7</v>
          </cell>
          <cell r="D26">
            <v>49.7</v>
          </cell>
          <cell r="E26">
            <v>48.9</v>
          </cell>
          <cell r="F26" t="str">
            <v>1</v>
          </cell>
          <cell r="G26">
            <v>93</v>
          </cell>
          <cell r="H26">
            <v>146</v>
          </cell>
        </row>
        <row r="27">
          <cell r="A27" t="str">
            <v>9830418M</v>
          </cell>
          <cell r="B27" t="str">
            <v>CLG</v>
          </cell>
          <cell r="C27">
            <v>69.599999999999994</v>
          </cell>
          <cell r="D27">
            <v>49.7</v>
          </cell>
          <cell r="E27">
            <v>48.9</v>
          </cell>
          <cell r="F27" t="str">
            <v>1</v>
          </cell>
          <cell r="G27">
            <v>133</v>
          </cell>
          <cell r="H27">
            <v>191</v>
          </cell>
        </row>
        <row r="28">
          <cell r="A28" t="str">
            <v>9830419N</v>
          </cell>
          <cell r="B28" t="str">
            <v>CLG</v>
          </cell>
          <cell r="C28">
            <v>82.4</v>
          </cell>
          <cell r="D28">
            <v>49.7</v>
          </cell>
          <cell r="E28">
            <v>48.9</v>
          </cell>
          <cell r="F28" t="str">
            <v>1</v>
          </cell>
          <cell r="G28">
            <v>230</v>
          </cell>
          <cell r="H28">
            <v>279</v>
          </cell>
        </row>
        <row r="29">
          <cell r="A29" t="str">
            <v>9830420P</v>
          </cell>
          <cell r="B29" t="str">
            <v>CLG</v>
          </cell>
          <cell r="C29">
            <v>30.1</v>
          </cell>
          <cell r="D29">
            <v>46</v>
          </cell>
          <cell r="E29">
            <v>48.9</v>
          </cell>
          <cell r="F29" t="str">
            <v>2</v>
          </cell>
          <cell r="G29">
            <v>25</v>
          </cell>
          <cell r="H29">
            <v>83</v>
          </cell>
        </row>
        <row r="30">
          <cell r="A30" t="str">
            <v>9830431B</v>
          </cell>
          <cell r="B30" t="str">
            <v>CLG</v>
          </cell>
          <cell r="C30">
            <v>84</v>
          </cell>
          <cell r="D30">
            <v>46</v>
          </cell>
          <cell r="E30">
            <v>48.9</v>
          </cell>
          <cell r="F30" t="str">
            <v>2</v>
          </cell>
          <cell r="G30">
            <v>84</v>
          </cell>
          <cell r="H30">
            <v>100</v>
          </cell>
        </row>
        <row r="31">
          <cell r="A31" t="str">
            <v>9830432C</v>
          </cell>
          <cell r="B31" t="str">
            <v>CLG</v>
          </cell>
          <cell r="C31">
            <v>56.6</v>
          </cell>
          <cell r="D31">
            <v>46</v>
          </cell>
          <cell r="E31">
            <v>48.9</v>
          </cell>
          <cell r="F31" t="str">
            <v>2</v>
          </cell>
          <cell r="G31">
            <v>82</v>
          </cell>
          <cell r="H31">
            <v>145</v>
          </cell>
        </row>
        <row r="32">
          <cell r="A32" t="str">
            <v>9830447U</v>
          </cell>
          <cell r="B32" t="str">
            <v>CLG</v>
          </cell>
          <cell r="C32">
            <v>59.6</v>
          </cell>
          <cell r="D32">
            <v>46</v>
          </cell>
          <cell r="E32">
            <v>48.9</v>
          </cell>
          <cell r="F32" t="str">
            <v>2</v>
          </cell>
          <cell r="G32">
            <v>53</v>
          </cell>
          <cell r="H32">
            <v>89</v>
          </cell>
        </row>
        <row r="33">
          <cell r="A33" t="str">
            <v>9830472W</v>
          </cell>
          <cell r="B33" t="str">
            <v>CLG</v>
          </cell>
          <cell r="C33">
            <v>76.5</v>
          </cell>
          <cell r="D33">
            <v>46</v>
          </cell>
          <cell r="E33">
            <v>48.9</v>
          </cell>
          <cell r="F33" t="str">
            <v>2</v>
          </cell>
          <cell r="G33">
            <v>52</v>
          </cell>
          <cell r="H33">
            <v>68</v>
          </cell>
        </row>
        <row r="34">
          <cell r="A34" t="str">
            <v>9830474Y</v>
          </cell>
          <cell r="B34" t="str">
            <v>CLG</v>
          </cell>
          <cell r="C34">
            <v>53.6</v>
          </cell>
          <cell r="D34">
            <v>49.7</v>
          </cell>
          <cell r="E34">
            <v>48.9</v>
          </cell>
          <cell r="F34" t="str">
            <v>1</v>
          </cell>
          <cell r="G34">
            <v>307</v>
          </cell>
          <cell r="H34">
            <v>573</v>
          </cell>
        </row>
        <row r="35">
          <cell r="A35" t="str">
            <v>9830477B</v>
          </cell>
          <cell r="B35" t="str">
            <v>CLG</v>
          </cell>
          <cell r="C35">
            <v>71.599999999999994</v>
          </cell>
          <cell r="D35">
            <v>49.7</v>
          </cell>
          <cell r="E35">
            <v>48.9</v>
          </cell>
          <cell r="F35" t="str">
            <v>1</v>
          </cell>
          <cell r="G35">
            <v>58</v>
          </cell>
          <cell r="H35">
            <v>81</v>
          </cell>
        </row>
        <row r="36">
          <cell r="A36" t="str">
            <v>9830482G</v>
          </cell>
          <cell r="B36" t="str">
            <v>CLG</v>
          </cell>
          <cell r="C36">
            <v>76.099999999999994</v>
          </cell>
          <cell r="D36">
            <v>49.7</v>
          </cell>
          <cell r="E36">
            <v>48.9</v>
          </cell>
          <cell r="F36" t="str">
            <v>1</v>
          </cell>
          <cell r="G36">
            <v>134</v>
          </cell>
          <cell r="H36">
            <v>176</v>
          </cell>
        </row>
        <row r="37">
          <cell r="A37" t="str">
            <v>9830493U</v>
          </cell>
          <cell r="B37" t="str">
            <v>CLG</v>
          </cell>
          <cell r="C37">
            <v>64.099999999999994</v>
          </cell>
          <cell r="D37">
            <v>49.7</v>
          </cell>
          <cell r="E37">
            <v>48.9</v>
          </cell>
          <cell r="F37" t="str">
            <v>1</v>
          </cell>
          <cell r="G37">
            <v>93</v>
          </cell>
          <cell r="H37">
            <v>145</v>
          </cell>
        </row>
        <row r="38">
          <cell r="A38" t="str">
            <v>9830518W</v>
          </cell>
          <cell r="B38" t="str">
            <v>CLG</v>
          </cell>
          <cell r="C38">
            <v>69.599999999999994</v>
          </cell>
          <cell r="D38">
            <v>46</v>
          </cell>
          <cell r="E38">
            <v>48.9</v>
          </cell>
          <cell r="F38" t="str">
            <v>2</v>
          </cell>
          <cell r="G38">
            <v>48</v>
          </cell>
          <cell r="H38">
            <v>69</v>
          </cell>
        </row>
        <row r="39">
          <cell r="A39" t="str">
            <v>9830522A</v>
          </cell>
          <cell r="B39" t="str">
            <v>CLG</v>
          </cell>
          <cell r="C39">
            <v>66.3</v>
          </cell>
          <cell r="D39">
            <v>49.7</v>
          </cell>
          <cell r="E39">
            <v>48.9</v>
          </cell>
          <cell r="F39" t="str">
            <v>1</v>
          </cell>
          <cell r="G39">
            <v>112</v>
          </cell>
          <cell r="H39">
            <v>169</v>
          </cell>
        </row>
        <row r="40">
          <cell r="A40" t="str">
            <v>9830524C</v>
          </cell>
          <cell r="B40" t="str">
            <v>CLG</v>
          </cell>
          <cell r="C40">
            <v>58.8</v>
          </cell>
          <cell r="D40">
            <v>49.7</v>
          </cell>
          <cell r="E40">
            <v>48.9</v>
          </cell>
          <cell r="F40" t="str">
            <v>1</v>
          </cell>
          <cell r="G40">
            <v>194</v>
          </cell>
          <cell r="H40">
            <v>330</v>
          </cell>
        </row>
        <row r="41">
          <cell r="A41" t="str">
            <v>9830538T</v>
          </cell>
          <cell r="B41" t="str">
            <v>CLG</v>
          </cell>
          <cell r="C41">
            <v>40.200000000000003</v>
          </cell>
          <cell r="D41">
            <v>49.7</v>
          </cell>
          <cell r="E41">
            <v>48.9</v>
          </cell>
          <cell r="F41" t="str">
            <v>1</v>
          </cell>
          <cell r="G41">
            <v>216</v>
          </cell>
          <cell r="H41">
            <v>537</v>
          </cell>
        </row>
        <row r="42">
          <cell r="A42" t="str">
            <v>9830616C</v>
          </cell>
          <cell r="B42" t="str">
            <v>CLG</v>
          </cell>
          <cell r="C42">
            <v>52.8</v>
          </cell>
          <cell r="D42">
            <v>49.7</v>
          </cell>
          <cell r="E42">
            <v>48.9</v>
          </cell>
          <cell r="F42" t="str">
            <v>1</v>
          </cell>
          <cell r="G42">
            <v>233</v>
          </cell>
          <cell r="H42">
            <v>441</v>
          </cell>
        </row>
        <row r="43">
          <cell r="A43" t="str">
            <v>9830624L</v>
          </cell>
          <cell r="B43" t="str">
            <v>CLG</v>
          </cell>
          <cell r="C43">
            <v>48.3</v>
          </cell>
          <cell r="D43">
            <v>49.7</v>
          </cell>
          <cell r="E43">
            <v>48.9</v>
          </cell>
          <cell r="F43" t="str">
            <v>1</v>
          </cell>
          <cell r="G43">
            <v>223</v>
          </cell>
          <cell r="H43">
            <v>462</v>
          </cell>
        </row>
        <row r="44">
          <cell r="A44" t="str">
            <v>9830625M</v>
          </cell>
          <cell r="B44" t="str">
            <v>CLG</v>
          </cell>
          <cell r="C44">
            <v>64.900000000000006</v>
          </cell>
          <cell r="D44">
            <v>49.7</v>
          </cell>
          <cell r="E44">
            <v>48.9</v>
          </cell>
          <cell r="F44" t="str">
            <v>1</v>
          </cell>
          <cell r="G44">
            <v>394</v>
          </cell>
          <cell r="H44">
            <v>607</v>
          </cell>
        </row>
        <row r="45">
          <cell r="A45" t="str">
            <v>9830626N</v>
          </cell>
          <cell r="B45" t="str">
            <v>CLG</v>
          </cell>
          <cell r="C45">
            <v>39</v>
          </cell>
          <cell r="D45">
            <v>49.7</v>
          </cell>
          <cell r="E45">
            <v>48.9</v>
          </cell>
          <cell r="F45" t="str">
            <v>1</v>
          </cell>
          <cell r="G45">
            <v>131</v>
          </cell>
          <cell r="H45">
            <v>336</v>
          </cell>
        </row>
        <row r="46">
          <cell r="A46" t="str">
            <v>9830632V</v>
          </cell>
          <cell r="B46" t="str">
            <v>CLG</v>
          </cell>
          <cell r="C46">
            <v>73.8</v>
          </cell>
          <cell r="D46">
            <v>49.7</v>
          </cell>
          <cell r="E46">
            <v>48.9</v>
          </cell>
          <cell r="F46" t="str">
            <v>1</v>
          </cell>
          <cell r="G46">
            <v>79</v>
          </cell>
          <cell r="H46">
            <v>107</v>
          </cell>
        </row>
        <row r="47">
          <cell r="A47" t="str">
            <v>9830639C</v>
          </cell>
          <cell r="B47" t="str">
            <v>CLG</v>
          </cell>
          <cell r="C47">
            <v>65.099999999999994</v>
          </cell>
          <cell r="D47">
            <v>49.7</v>
          </cell>
          <cell r="E47">
            <v>48.9</v>
          </cell>
          <cell r="F47" t="str">
            <v>1</v>
          </cell>
          <cell r="G47">
            <v>56</v>
          </cell>
          <cell r="H47">
            <v>86</v>
          </cell>
        </row>
        <row r="48">
          <cell r="A48" t="str">
            <v>9830640D</v>
          </cell>
          <cell r="B48" t="str">
            <v>CLG</v>
          </cell>
          <cell r="C48">
            <v>49.3</v>
          </cell>
          <cell r="D48">
            <v>49.7</v>
          </cell>
          <cell r="E48">
            <v>48.9</v>
          </cell>
          <cell r="F48" t="str">
            <v>1</v>
          </cell>
          <cell r="G48">
            <v>312</v>
          </cell>
          <cell r="H48">
            <v>633</v>
          </cell>
        </row>
        <row r="49">
          <cell r="A49" t="str">
            <v>9830649N</v>
          </cell>
          <cell r="B49" t="str">
            <v>CLG</v>
          </cell>
          <cell r="C49">
            <v>18.399999999999999</v>
          </cell>
          <cell r="D49">
            <v>49.7</v>
          </cell>
          <cell r="E49">
            <v>48.9</v>
          </cell>
          <cell r="F49" t="str">
            <v>1</v>
          </cell>
          <cell r="G49">
            <v>83</v>
          </cell>
          <cell r="H49">
            <v>452</v>
          </cell>
        </row>
        <row r="50">
          <cell r="A50" t="str">
            <v>9830656W</v>
          </cell>
          <cell r="B50" t="str">
            <v>CLG</v>
          </cell>
          <cell r="C50">
            <v>57.7</v>
          </cell>
          <cell r="D50">
            <v>49.7</v>
          </cell>
          <cell r="E50">
            <v>48.9</v>
          </cell>
          <cell r="F50" t="str">
            <v>1</v>
          </cell>
          <cell r="G50">
            <v>355</v>
          </cell>
          <cell r="H50">
            <v>615</v>
          </cell>
        </row>
        <row r="51">
          <cell r="A51" t="str">
            <v>9830681Y</v>
          </cell>
          <cell r="B51" t="str">
            <v>CLG</v>
          </cell>
          <cell r="C51">
            <v>29.9</v>
          </cell>
          <cell r="D51">
            <v>49.7</v>
          </cell>
          <cell r="E51">
            <v>48.9</v>
          </cell>
          <cell r="F51" t="str">
            <v>1</v>
          </cell>
          <cell r="G51">
            <v>168</v>
          </cell>
          <cell r="H51">
            <v>562</v>
          </cell>
        </row>
        <row r="52">
          <cell r="A52" t="str">
            <v>9830691J</v>
          </cell>
          <cell r="B52" t="str">
            <v>CLG</v>
          </cell>
          <cell r="C52">
            <v>42</v>
          </cell>
          <cell r="D52">
            <v>49.7</v>
          </cell>
          <cell r="E52">
            <v>48.9</v>
          </cell>
          <cell r="F52" t="str">
            <v>1</v>
          </cell>
          <cell r="G52">
            <v>175</v>
          </cell>
          <cell r="H52">
            <v>417</v>
          </cell>
        </row>
        <row r="53">
          <cell r="A53" t="str">
            <v>9830698S</v>
          </cell>
          <cell r="B53" t="str">
            <v>CLG</v>
          </cell>
          <cell r="C53">
            <v>63.3</v>
          </cell>
          <cell r="D53">
            <v>49.7</v>
          </cell>
          <cell r="E53">
            <v>48.9</v>
          </cell>
          <cell r="F53" t="str">
            <v>1</v>
          </cell>
          <cell r="G53">
            <v>305</v>
          </cell>
          <cell r="H53">
            <v>482</v>
          </cell>
        </row>
        <row r="54">
          <cell r="A54" t="str">
            <v>9830002K</v>
          </cell>
          <cell r="B54" t="str">
            <v>LGT</v>
          </cell>
          <cell r="C54">
            <v>20</v>
          </cell>
          <cell r="D54">
            <v>34.9</v>
          </cell>
          <cell r="E54">
            <v>33.6</v>
          </cell>
          <cell r="F54" t="str">
            <v>1</v>
          </cell>
          <cell r="G54">
            <v>298</v>
          </cell>
          <cell r="H54">
            <v>1487</v>
          </cell>
        </row>
        <row r="55">
          <cell r="A55" t="str">
            <v>9830003L</v>
          </cell>
          <cell r="B55" t="str">
            <v>LGT</v>
          </cell>
          <cell r="C55">
            <v>39.4</v>
          </cell>
          <cell r="D55">
            <v>34.9</v>
          </cell>
          <cell r="E55">
            <v>33.6</v>
          </cell>
          <cell r="F55" t="str">
            <v>1</v>
          </cell>
          <cell r="G55">
            <v>426</v>
          </cell>
          <cell r="H55">
            <v>1081</v>
          </cell>
        </row>
        <row r="56">
          <cell r="A56" t="str">
            <v>9830261S</v>
          </cell>
          <cell r="B56" t="str">
            <v>LGT</v>
          </cell>
          <cell r="C56">
            <v>19.7</v>
          </cell>
          <cell r="D56">
            <v>29.9</v>
          </cell>
          <cell r="E56">
            <v>33.6</v>
          </cell>
          <cell r="F56" t="str">
            <v>2</v>
          </cell>
          <cell r="G56">
            <v>204</v>
          </cell>
          <cell r="H56">
            <v>1033</v>
          </cell>
        </row>
        <row r="57">
          <cell r="A57" t="str">
            <v>9830377T</v>
          </cell>
          <cell r="B57" t="str">
            <v>LGT</v>
          </cell>
          <cell r="C57">
            <v>42.8</v>
          </cell>
          <cell r="D57">
            <v>29.9</v>
          </cell>
          <cell r="E57">
            <v>33.6</v>
          </cell>
          <cell r="F57" t="str">
            <v>2</v>
          </cell>
          <cell r="G57">
            <v>101</v>
          </cell>
          <cell r="H57">
            <v>236</v>
          </cell>
        </row>
        <row r="58">
          <cell r="A58" t="str">
            <v>9830483H</v>
          </cell>
          <cell r="B58" t="str">
            <v>LGT</v>
          </cell>
          <cell r="C58">
            <v>42.5</v>
          </cell>
          <cell r="D58">
            <v>34.9</v>
          </cell>
          <cell r="E58">
            <v>33.6</v>
          </cell>
          <cell r="F58" t="str">
            <v>1</v>
          </cell>
          <cell r="G58">
            <v>97</v>
          </cell>
          <cell r="H58">
            <v>228</v>
          </cell>
        </row>
        <row r="59">
          <cell r="A59" t="str">
            <v>9830504F</v>
          </cell>
          <cell r="B59" t="str">
            <v>LGT</v>
          </cell>
          <cell r="C59">
            <v>44</v>
          </cell>
          <cell r="D59">
            <v>29.9</v>
          </cell>
          <cell r="E59">
            <v>33.6</v>
          </cell>
          <cell r="F59" t="str">
            <v>2</v>
          </cell>
          <cell r="G59">
            <v>230</v>
          </cell>
          <cell r="H59">
            <v>523</v>
          </cell>
        </row>
        <row r="60">
          <cell r="A60" t="str">
            <v>9830507J</v>
          </cell>
          <cell r="B60" t="str">
            <v>LGT</v>
          </cell>
          <cell r="C60">
            <v>60.6</v>
          </cell>
          <cell r="D60">
            <v>34.9</v>
          </cell>
          <cell r="E60">
            <v>33.6</v>
          </cell>
          <cell r="F60" t="str">
            <v>1</v>
          </cell>
          <cell r="G60">
            <v>146</v>
          </cell>
          <cell r="H60">
            <v>241</v>
          </cell>
        </row>
        <row r="61">
          <cell r="A61" t="str">
            <v>9830557N</v>
          </cell>
          <cell r="B61" t="str">
            <v>LGT</v>
          </cell>
          <cell r="C61">
            <v>35.6</v>
          </cell>
          <cell r="D61">
            <v>34.9</v>
          </cell>
          <cell r="E61">
            <v>33.6</v>
          </cell>
          <cell r="F61" t="str">
            <v>1</v>
          </cell>
          <cell r="G61">
            <v>552</v>
          </cell>
          <cell r="H61">
            <v>1550</v>
          </cell>
        </row>
        <row r="62">
          <cell r="A62" t="str">
            <v>9830635Y</v>
          </cell>
          <cell r="B62" t="str">
            <v>LGT</v>
          </cell>
          <cell r="C62">
            <v>42.8</v>
          </cell>
          <cell r="D62">
            <v>34.9</v>
          </cell>
          <cell r="E62">
            <v>33.6</v>
          </cell>
          <cell r="F62" t="str">
            <v>1</v>
          </cell>
          <cell r="G62">
            <v>182</v>
          </cell>
          <cell r="H62">
            <v>425</v>
          </cell>
        </row>
        <row r="63">
          <cell r="A63" t="str">
            <v>9830693L</v>
          </cell>
          <cell r="B63" t="str">
            <v>LGT</v>
          </cell>
          <cell r="C63">
            <v>43.3</v>
          </cell>
          <cell r="D63">
            <v>34.9</v>
          </cell>
          <cell r="E63">
            <v>33.6</v>
          </cell>
          <cell r="F63" t="str">
            <v>1</v>
          </cell>
          <cell r="G63">
            <v>238</v>
          </cell>
          <cell r="H63">
            <v>550</v>
          </cell>
        </row>
        <row r="64">
          <cell r="A64" t="str">
            <v>9830003L</v>
          </cell>
          <cell r="B64" t="str">
            <v>LP</v>
          </cell>
          <cell r="C64">
            <v>54.4</v>
          </cell>
          <cell r="D64">
            <v>60.9</v>
          </cell>
          <cell r="E64">
            <v>59.4</v>
          </cell>
          <cell r="F64" t="str">
            <v>1</v>
          </cell>
          <cell r="G64">
            <v>265</v>
          </cell>
          <cell r="H64">
            <v>487</v>
          </cell>
        </row>
        <row r="65">
          <cell r="A65" t="str">
            <v>9830006P</v>
          </cell>
          <cell r="B65" t="str">
            <v>LP</v>
          </cell>
          <cell r="C65">
            <v>59</v>
          </cell>
          <cell r="D65">
            <v>60.9</v>
          </cell>
          <cell r="E65">
            <v>59.4</v>
          </cell>
          <cell r="F65" t="str">
            <v>1</v>
          </cell>
          <cell r="G65">
            <v>647</v>
          </cell>
          <cell r="H65">
            <v>1097</v>
          </cell>
        </row>
        <row r="66">
          <cell r="A66" t="str">
            <v>9830269A</v>
          </cell>
          <cell r="B66" t="str">
            <v>LP</v>
          </cell>
          <cell r="C66">
            <v>44.4</v>
          </cell>
          <cell r="D66">
            <v>57.8</v>
          </cell>
          <cell r="E66">
            <v>59.4</v>
          </cell>
          <cell r="F66" t="str">
            <v>2</v>
          </cell>
          <cell r="G66">
            <v>190</v>
          </cell>
          <cell r="H66">
            <v>428</v>
          </cell>
        </row>
        <row r="67">
          <cell r="A67" t="str">
            <v>9830270B</v>
          </cell>
          <cell r="B67" t="str">
            <v>LP</v>
          </cell>
          <cell r="C67">
            <v>52.6</v>
          </cell>
          <cell r="D67">
            <v>57.8</v>
          </cell>
          <cell r="E67">
            <v>59.4</v>
          </cell>
          <cell r="F67" t="str">
            <v>2</v>
          </cell>
          <cell r="G67">
            <v>219</v>
          </cell>
          <cell r="H67">
            <v>416</v>
          </cell>
        </row>
        <row r="68">
          <cell r="A68" t="str">
            <v>9830271C</v>
          </cell>
          <cell r="B68" t="str">
            <v>LP</v>
          </cell>
          <cell r="C68">
            <v>60</v>
          </cell>
          <cell r="D68">
            <v>57.8</v>
          </cell>
          <cell r="E68">
            <v>59.4</v>
          </cell>
          <cell r="F68" t="str">
            <v>2</v>
          </cell>
          <cell r="G68">
            <v>358</v>
          </cell>
          <cell r="H68">
            <v>597</v>
          </cell>
        </row>
        <row r="69">
          <cell r="A69" t="str">
            <v>9830272D</v>
          </cell>
          <cell r="B69" t="str">
            <v>LP</v>
          </cell>
          <cell r="C69">
            <v>68</v>
          </cell>
          <cell r="D69">
            <v>57.8</v>
          </cell>
          <cell r="E69">
            <v>59.4</v>
          </cell>
          <cell r="F69" t="str">
            <v>2</v>
          </cell>
          <cell r="G69">
            <v>227</v>
          </cell>
          <cell r="H69">
            <v>334</v>
          </cell>
        </row>
        <row r="70">
          <cell r="A70" t="str">
            <v>9830273E</v>
          </cell>
          <cell r="B70" t="str">
            <v>LP</v>
          </cell>
          <cell r="C70">
            <v>67.3</v>
          </cell>
          <cell r="D70">
            <v>57.8</v>
          </cell>
          <cell r="E70">
            <v>59.4</v>
          </cell>
          <cell r="F70" t="str">
            <v>2</v>
          </cell>
          <cell r="G70">
            <v>33</v>
          </cell>
          <cell r="H70">
            <v>49</v>
          </cell>
        </row>
        <row r="71">
          <cell r="A71" t="str">
            <v>9830294C</v>
          </cell>
          <cell r="B71" t="str">
            <v>LP</v>
          </cell>
          <cell r="C71">
            <v>69.400000000000006</v>
          </cell>
          <cell r="D71">
            <v>57.8</v>
          </cell>
          <cell r="E71">
            <v>59.4</v>
          </cell>
          <cell r="F71" t="str">
            <v>2</v>
          </cell>
          <cell r="G71">
            <v>177</v>
          </cell>
          <cell r="H71">
            <v>255</v>
          </cell>
        </row>
        <row r="72">
          <cell r="A72" t="str">
            <v>9830306R</v>
          </cell>
          <cell r="B72" t="str">
            <v>LP</v>
          </cell>
          <cell r="C72">
            <v>61.8</v>
          </cell>
          <cell r="D72">
            <v>60.9</v>
          </cell>
          <cell r="E72">
            <v>59.4</v>
          </cell>
          <cell r="F72" t="str">
            <v>1</v>
          </cell>
          <cell r="G72">
            <v>170</v>
          </cell>
          <cell r="H72">
            <v>275</v>
          </cell>
        </row>
        <row r="73">
          <cell r="A73" t="str">
            <v>9830377T</v>
          </cell>
          <cell r="B73" t="str">
            <v>LP</v>
          </cell>
          <cell r="C73">
            <v>54.1</v>
          </cell>
          <cell r="D73">
            <v>57.8</v>
          </cell>
          <cell r="E73">
            <v>59.4</v>
          </cell>
          <cell r="F73" t="str">
            <v>2</v>
          </cell>
          <cell r="G73">
            <v>152</v>
          </cell>
          <cell r="H73">
            <v>281</v>
          </cell>
        </row>
        <row r="74">
          <cell r="A74" t="str">
            <v>9830401U</v>
          </cell>
          <cell r="B74" t="str">
            <v>LP</v>
          </cell>
          <cell r="C74">
            <v>61.4</v>
          </cell>
          <cell r="D74">
            <v>57.8</v>
          </cell>
          <cell r="E74">
            <v>59.4</v>
          </cell>
          <cell r="F74" t="str">
            <v>2</v>
          </cell>
          <cell r="G74">
            <v>154</v>
          </cell>
          <cell r="H74">
            <v>251</v>
          </cell>
        </row>
        <row r="75">
          <cell r="A75" t="str">
            <v>9830460H</v>
          </cell>
          <cell r="B75" t="str">
            <v>LP</v>
          </cell>
          <cell r="C75">
            <v>72.8</v>
          </cell>
          <cell r="D75">
            <v>60.9</v>
          </cell>
          <cell r="E75">
            <v>59.4</v>
          </cell>
          <cell r="F75" t="str">
            <v>1</v>
          </cell>
          <cell r="G75">
            <v>278</v>
          </cell>
          <cell r="H75">
            <v>382</v>
          </cell>
        </row>
        <row r="76">
          <cell r="A76" t="str">
            <v>9830483H</v>
          </cell>
          <cell r="B76" t="str">
            <v>LP</v>
          </cell>
          <cell r="C76">
            <v>61.8</v>
          </cell>
          <cell r="D76">
            <v>60.9</v>
          </cell>
          <cell r="E76">
            <v>59.4</v>
          </cell>
          <cell r="F76" t="str">
            <v>1</v>
          </cell>
          <cell r="G76">
            <v>118</v>
          </cell>
          <cell r="H76">
            <v>191</v>
          </cell>
        </row>
        <row r="77">
          <cell r="A77" t="str">
            <v>9830635Y</v>
          </cell>
          <cell r="B77" t="str">
            <v>LP</v>
          </cell>
          <cell r="C77">
            <v>68.099999999999994</v>
          </cell>
          <cell r="D77">
            <v>60.9</v>
          </cell>
          <cell r="E77">
            <v>59.4</v>
          </cell>
          <cell r="F77" t="str">
            <v>1</v>
          </cell>
          <cell r="G77">
            <v>126</v>
          </cell>
          <cell r="H77">
            <v>185</v>
          </cell>
        </row>
        <row r="78">
          <cell r="A78" t="str">
            <v>9830693L</v>
          </cell>
          <cell r="B78" t="str">
            <v>LP</v>
          </cell>
          <cell r="C78">
            <v>56.2</v>
          </cell>
          <cell r="D78">
            <v>60.9</v>
          </cell>
          <cell r="E78">
            <v>59.4</v>
          </cell>
          <cell r="F78" t="str">
            <v>1</v>
          </cell>
          <cell r="G78">
            <v>135</v>
          </cell>
          <cell r="H78">
            <v>240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CLG</v>
          </cell>
          <cell r="C2">
            <v>26.5</v>
          </cell>
          <cell r="D2">
            <v>15.3</v>
          </cell>
          <cell r="E2">
            <v>15.1</v>
          </cell>
          <cell r="F2" t="str">
            <v>1</v>
          </cell>
          <cell r="G2">
            <v>121</v>
          </cell>
          <cell r="H2">
            <v>456</v>
          </cell>
        </row>
        <row r="3">
          <cell r="A3" t="str">
            <v>9830007R</v>
          </cell>
          <cell r="B3" t="str">
            <v>CLG</v>
          </cell>
          <cell r="C3">
            <v>10</v>
          </cell>
          <cell r="D3">
            <v>15.3</v>
          </cell>
          <cell r="E3">
            <v>15.1</v>
          </cell>
          <cell r="F3" t="str">
            <v>1</v>
          </cell>
          <cell r="G3">
            <v>46</v>
          </cell>
          <cell r="H3">
            <v>460</v>
          </cell>
        </row>
        <row r="4">
          <cell r="A4" t="str">
            <v>9830008S</v>
          </cell>
          <cell r="B4" t="str">
            <v>CLG</v>
          </cell>
          <cell r="C4">
            <v>11.3</v>
          </cell>
          <cell r="D4">
            <v>15.3</v>
          </cell>
          <cell r="E4">
            <v>15.1</v>
          </cell>
          <cell r="F4" t="str">
            <v>1</v>
          </cell>
          <cell r="G4">
            <v>47</v>
          </cell>
          <cell r="H4">
            <v>417</v>
          </cell>
        </row>
        <row r="5">
          <cell r="A5" t="str">
            <v>9830009T</v>
          </cell>
          <cell r="B5" t="str">
            <v>CLG</v>
          </cell>
          <cell r="C5">
            <v>7.9</v>
          </cell>
          <cell r="D5">
            <v>15.3</v>
          </cell>
          <cell r="E5">
            <v>15.1</v>
          </cell>
          <cell r="F5" t="str">
            <v>1</v>
          </cell>
          <cell r="G5">
            <v>33</v>
          </cell>
          <cell r="H5">
            <v>416</v>
          </cell>
        </row>
        <row r="6">
          <cell r="A6" t="str">
            <v>9830010U</v>
          </cell>
          <cell r="B6" t="str">
            <v>CLG</v>
          </cell>
          <cell r="C6">
            <v>13.3</v>
          </cell>
          <cell r="D6">
            <v>15.3</v>
          </cell>
          <cell r="E6">
            <v>15.1</v>
          </cell>
          <cell r="F6" t="str">
            <v>1</v>
          </cell>
          <cell r="G6">
            <v>43</v>
          </cell>
          <cell r="H6">
            <v>324</v>
          </cell>
        </row>
        <row r="7">
          <cell r="A7" t="str">
            <v>9830259P</v>
          </cell>
          <cell r="B7" t="str">
            <v>CLG</v>
          </cell>
          <cell r="C7">
            <v>3.3</v>
          </cell>
          <cell r="D7">
            <v>14.4</v>
          </cell>
          <cell r="E7">
            <v>15.1</v>
          </cell>
          <cell r="F7" t="str">
            <v>2</v>
          </cell>
          <cell r="G7">
            <v>9</v>
          </cell>
          <cell r="H7">
            <v>274</v>
          </cell>
        </row>
        <row r="8">
          <cell r="A8" t="str">
            <v>9830260R</v>
          </cell>
          <cell r="B8" t="str">
            <v>CLG</v>
          </cell>
          <cell r="C8">
            <v>41.5</v>
          </cell>
          <cell r="D8">
            <v>14.4</v>
          </cell>
          <cell r="E8">
            <v>15.1</v>
          </cell>
          <cell r="F8" t="str">
            <v>2</v>
          </cell>
          <cell r="G8">
            <v>261</v>
          </cell>
          <cell r="H8">
            <v>629</v>
          </cell>
        </row>
        <row r="9">
          <cell r="A9" t="str">
            <v>9830263U</v>
          </cell>
          <cell r="B9" t="str">
            <v>CLG</v>
          </cell>
          <cell r="C9">
            <v>3.5</v>
          </cell>
          <cell r="D9">
            <v>14.4</v>
          </cell>
          <cell r="E9">
            <v>15.1</v>
          </cell>
          <cell r="F9" t="str">
            <v>2</v>
          </cell>
          <cell r="G9">
            <v>8</v>
          </cell>
          <cell r="H9">
            <v>231</v>
          </cell>
        </row>
        <row r="10">
          <cell r="A10" t="str">
            <v>9830264V</v>
          </cell>
          <cell r="B10" t="str">
            <v>CLG</v>
          </cell>
          <cell r="C10">
            <v>11.2</v>
          </cell>
          <cell r="D10">
            <v>14.4</v>
          </cell>
          <cell r="E10">
            <v>15.1</v>
          </cell>
          <cell r="F10" t="str">
            <v>2</v>
          </cell>
          <cell r="G10">
            <v>57</v>
          </cell>
          <cell r="H10">
            <v>508</v>
          </cell>
        </row>
        <row r="11">
          <cell r="A11" t="str">
            <v>9830265W</v>
          </cell>
          <cell r="B11" t="str">
            <v>CLG</v>
          </cell>
          <cell r="C11">
            <v>11.3</v>
          </cell>
          <cell r="D11">
            <v>14.4</v>
          </cell>
          <cell r="E11">
            <v>15.1</v>
          </cell>
          <cell r="F11" t="str">
            <v>2</v>
          </cell>
          <cell r="G11">
            <v>15</v>
          </cell>
          <cell r="H11">
            <v>133</v>
          </cell>
        </row>
        <row r="12">
          <cell r="A12" t="str">
            <v>9830266X</v>
          </cell>
          <cell r="B12" t="str">
            <v>CLG</v>
          </cell>
          <cell r="C12">
            <v>10.1</v>
          </cell>
          <cell r="D12">
            <v>14.4</v>
          </cell>
          <cell r="E12">
            <v>15.1</v>
          </cell>
          <cell r="F12" t="str">
            <v>2</v>
          </cell>
          <cell r="G12">
            <v>8</v>
          </cell>
          <cell r="H12">
            <v>79</v>
          </cell>
        </row>
        <row r="13">
          <cell r="A13" t="str">
            <v>9830277J</v>
          </cell>
          <cell r="B13" t="str">
            <v>CLG</v>
          </cell>
          <cell r="C13">
            <v>56.3</v>
          </cell>
          <cell r="D13">
            <v>15.3</v>
          </cell>
          <cell r="E13">
            <v>15.1</v>
          </cell>
          <cell r="F13" t="str">
            <v>1</v>
          </cell>
          <cell r="G13">
            <v>402</v>
          </cell>
          <cell r="H13">
            <v>714</v>
          </cell>
        </row>
        <row r="14">
          <cell r="A14" t="str">
            <v>9830278K</v>
          </cell>
          <cell r="B14" t="str">
            <v>CLG</v>
          </cell>
          <cell r="C14">
            <v>9.9</v>
          </cell>
          <cell r="D14">
            <v>15.3</v>
          </cell>
          <cell r="E14">
            <v>15.1</v>
          </cell>
          <cell r="F14" t="str">
            <v>1</v>
          </cell>
          <cell r="G14">
            <v>50</v>
          </cell>
          <cell r="H14">
            <v>503</v>
          </cell>
        </row>
        <row r="15">
          <cell r="A15" t="str">
            <v>9830295D</v>
          </cell>
          <cell r="B15" t="str">
            <v>CLG</v>
          </cell>
          <cell r="C15">
            <v>10.6</v>
          </cell>
          <cell r="D15">
            <v>14.4</v>
          </cell>
          <cell r="E15">
            <v>15.1</v>
          </cell>
          <cell r="F15" t="str">
            <v>2</v>
          </cell>
          <cell r="G15">
            <v>31</v>
          </cell>
          <cell r="H15">
            <v>292</v>
          </cell>
        </row>
        <row r="16">
          <cell r="A16" t="str">
            <v>9830297F</v>
          </cell>
          <cell r="B16" t="str">
            <v>CLG</v>
          </cell>
          <cell r="C16">
            <v>5.5</v>
          </cell>
          <cell r="D16">
            <v>14.4</v>
          </cell>
          <cell r="E16">
            <v>15.1</v>
          </cell>
          <cell r="F16" t="str">
            <v>2</v>
          </cell>
          <cell r="G16">
            <v>8</v>
          </cell>
          <cell r="H16">
            <v>145</v>
          </cell>
        </row>
        <row r="17">
          <cell r="A17" t="str">
            <v>9830354T</v>
          </cell>
          <cell r="B17" t="str">
            <v>CLG</v>
          </cell>
          <cell r="C17">
            <v>5.6</v>
          </cell>
          <cell r="D17">
            <v>14.4</v>
          </cell>
          <cell r="E17">
            <v>15.1</v>
          </cell>
          <cell r="F17" t="str">
            <v>2</v>
          </cell>
          <cell r="G17">
            <v>6</v>
          </cell>
          <cell r="H17">
            <v>108</v>
          </cell>
        </row>
        <row r="18">
          <cell r="A18" t="str">
            <v>9830355U</v>
          </cell>
          <cell r="B18" t="str">
            <v>CLG</v>
          </cell>
          <cell r="C18">
            <v>0.7</v>
          </cell>
          <cell r="D18">
            <v>15.3</v>
          </cell>
          <cell r="E18">
            <v>15.1</v>
          </cell>
          <cell r="F18" t="str">
            <v>1</v>
          </cell>
          <cell r="G18">
            <v>1</v>
          </cell>
          <cell r="H18">
            <v>152</v>
          </cell>
        </row>
        <row r="19">
          <cell r="A19" t="str">
            <v>9830356V</v>
          </cell>
          <cell r="B19" t="str">
            <v>CLG</v>
          </cell>
          <cell r="C19">
            <v>27.9</v>
          </cell>
          <cell r="D19">
            <v>15.3</v>
          </cell>
          <cell r="E19">
            <v>15.1</v>
          </cell>
          <cell r="F19" t="str">
            <v>1</v>
          </cell>
          <cell r="G19">
            <v>176</v>
          </cell>
          <cell r="H19">
            <v>630</v>
          </cell>
        </row>
        <row r="20">
          <cell r="A20" t="str">
            <v>9830357W</v>
          </cell>
          <cell r="B20" t="str">
            <v>CLG</v>
          </cell>
          <cell r="C20">
            <v>5</v>
          </cell>
          <cell r="D20">
            <v>15.3</v>
          </cell>
          <cell r="E20">
            <v>15.1</v>
          </cell>
          <cell r="F20" t="str">
            <v>1</v>
          </cell>
          <cell r="G20">
            <v>14</v>
          </cell>
          <cell r="H20">
            <v>278</v>
          </cell>
        </row>
        <row r="21">
          <cell r="A21" t="str">
            <v>9830381X</v>
          </cell>
          <cell r="B21" t="str">
            <v>CLG</v>
          </cell>
          <cell r="C21">
            <v>15.2</v>
          </cell>
          <cell r="D21">
            <v>14.4</v>
          </cell>
          <cell r="E21">
            <v>15.1</v>
          </cell>
          <cell r="F21" t="str">
            <v>2</v>
          </cell>
          <cell r="G21">
            <v>23</v>
          </cell>
          <cell r="H21">
            <v>151</v>
          </cell>
        </row>
        <row r="22">
          <cell r="A22" t="str">
            <v>9830382Y</v>
          </cell>
          <cell r="B22" t="str">
            <v>CLG</v>
          </cell>
          <cell r="C22">
            <v>3.2</v>
          </cell>
          <cell r="D22">
            <v>14.4</v>
          </cell>
          <cell r="E22">
            <v>15.1</v>
          </cell>
          <cell r="F22" t="str">
            <v>2</v>
          </cell>
          <cell r="G22">
            <v>3</v>
          </cell>
          <cell r="H22">
            <v>94</v>
          </cell>
        </row>
        <row r="23">
          <cell r="A23" t="str">
            <v>9830384A</v>
          </cell>
          <cell r="B23" t="str">
            <v>CLG</v>
          </cell>
          <cell r="C23">
            <v>11.6</v>
          </cell>
          <cell r="D23">
            <v>15.3</v>
          </cell>
          <cell r="E23">
            <v>15.1</v>
          </cell>
          <cell r="F23" t="str">
            <v>1</v>
          </cell>
          <cell r="G23">
            <v>63</v>
          </cell>
          <cell r="H23">
            <v>545</v>
          </cell>
        </row>
        <row r="24">
          <cell r="A24" t="str">
            <v>9830392J</v>
          </cell>
          <cell r="B24" t="str">
            <v>CLG</v>
          </cell>
          <cell r="C24">
            <v>12.3</v>
          </cell>
          <cell r="D24">
            <v>14.4</v>
          </cell>
          <cell r="E24">
            <v>15.1</v>
          </cell>
          <cell r="F24" t="str">
            <v>2</v>
          </cell>
          <cell r="G24">
            <v>19</v>
          </cell>
          <cell r="H24">
            <v>155</v>
          </cell>
        </row>
        <row r="25">
          <cell r="A25" t="str">
            <v>9830400T</v>
          </cell>
          <cell r="B25" t="str">
            <v>CLG</v>
          </cell>
          <cell r="C25">
            <v>6</v>
          </cell>
          <cell r="D25">
            <v>14.4</v>
          </cell>
          <cell r="E25">
            <v>15.1</v>
          </cell>
          <cell r="F25" t="str">
            <v>2</v>
          </cell>
          <cell r="G25">
            <v>4</v>
          </cell>
          <cell r="H25">
            <v>67</v>
          </cell>
        </row>
        <row r="26">
          <cell r="A26" t="str">
            <v>9830414H</v>
          </cell>
          <cell r="B26" t="str">
            <v>CLG</v>
          </cell>
          <cell r="C26">
            <v>9.6</v>
          </cell>
          <cell r="D26">
            <v>15.3</v>
          </cell>
          <cell r="E26">
            <v>15.1</v>
          </cell>
          <cell r="F26" t="str">
            <v>1</v>
          </cell>
          <cell r="G26">
            <v>14</v>
          </cell>
          <cell r="H26">
            <v>146</v>
          </cell>
        </row>
        <row r="27">
          <cell r="A27" t="str">
            <v>9830418M</v>
          </cell>
          <cell r="B27" t="str">
            <v>CLG</v>
          </cell>
          <cell r="C27">
            <v>4.2</v>
          </cell>
          <cell r="D27">
            <v>15.3</v>
          </cell>
          <cell r="E27">
            <v>15.1</v>
          </cell>
          <cell r="F27" t="str">
            <v>1</v>
          </cell>
          <cell r="G27">
            <v>8</v>
          </cell>
          <cell r="H27">
            <v>191</v>
          </cell>
        </row>
        <row r="28">
          <cell r="A28" t="str">
            <v>9830419N</v>
          </cell>
          <cell r="B28" t="str">
            <v>CLG</v>
          </cell>
          <cell r="C28">
            <v>2.5</v>
          </cell>
          <cell r="D28">
            <v>15.3</v>
          </cell>
          <cell r="E28">
            <v>15.1</v>
          </cell>
          <cell r="F28" t="str">
            <v>1</v>
          </cell>
          <cell r="G28">
            <v>7</v>
          </cell>
          <cell r="H28">
            <v>279</v>
          </cell>
        </row>
        <row r="29">
          <cell r="A29" t="str">
            <v>9830420P</v>
          </cell>
          <cell r="B29" t="str">
            <v>CLG</v>
          </cell>
          <cell r="C29">
            <v>16.899999999999999</v>
          </cell>
          <cell r="D29">
            <v>14.4</v>
          </cell>
          <cell r="E29">
            <v>15.1</v>
          </cell>
          <cell r="F29" t="str">
            <v>2</v>
          </cell>
          <cell r="G29">
            <v>14</v>
          </cell>
          <cell r="H29">
            <v>83</v>
          </cell>
        </row>
        <row r="30">
          <cell r="A30" t="str">
            <v>9830431B</v>
          </cell>
          <cell r="B30" t="str">
            <v>CLG</v>
          </cell>
          <cell r="C30">
            <v>4</v>
          </cell>
          <cell r="D30">
            <v>14.4</v>
          </cell>
          <cell r="E30">
            <v>15.1</v>
          </cell>
          <cell r="F30" t="str">
            <v>2</v>
          </cell>
          <cell r="G30">
            <v>4</v>
          </cell>
          <cell r="H30">
            <v>100</v>
          </cell>
        </row>
        <row r="31">
          <cell r="A31" t="str">
            <v>9830432C</v>
          </cell>
          <cell r="B31" t="str">
            <v>CLG</v>
          </cell>
          <cell r="C31">
            <v>9.6999999999999993</v>
          </cell>
          <cell r="D31">
            <v>14.4</v>
          </cell>
          <cell r="E31">
            <v>15.1</v>
          </cell>
          <cell r="F31" t="str">
            <v>2</v>
          </cell>
          <cell r="G31">
            <v>14</v>
          </cell>
          <cell r="H31">
            <v>145</v>
          </cell>
        </row>
        <row r="32">
          <cell r="A32" t="str">
            <v>9830447U</v>
          </cell>
          <cell r="B32" t="str">
            <v>CLG</v>
          </cell>
          <cell r="C32">
            <v>6.7</v>
          </cell>
          <cell r="D32">
            <v>14.4</v>
          </cell>
          <cell r="E32">
            <v>15.1</v>
          </cell>
          <cell r="F32" t="str">
            <v>2</v>
          </cell>
          <cell r="G32">
            <v>6</v>
          </cell>
          <cell r="H32">
            <v>89</v>
          </cell>
        </row>
        <row r="33">
          <cell r="A33" t="str">
            <v>9830472W</v>
          </cell>
          <cell r="B33" t="str">
            <v>CLG</v>
          </cell>
          <cell r="C33">
            <v>2.9</v>
          </cell>
          <cell r="D33">
            <v>14.4</v>
          </cell>
          <cell r="E33">
            <v>15.1</v>
          </cell>
          <cell r="F33" t="str">
            <v>2</v>
          </cell>
          <cell r="G33">
            <v>2</v>
          </cell>
          <cell r="H33">
            <v>68</v>
          </cell>
        </row>
        <row r="34">
          <cell r="A34" t="str">
            <v>9830474Y</v>
          </cell>
          <cell r="B34" t="str">
            <v>CLG</v>
          </cell>
          <cell r="C34">
            <v>11.2</v>
          </cell>
          <cell r="D34">
            <v>15.3</v>
          </cell>
          <cell r="E34">
            <v>15.1</v>
          </cell>
          <cell r="F34" t="str">
            <v>1</v>
          </cell>
          <cell r="G34">
            <v>64</v>
          </cell>
          <cell r="H34">
            <v>573</v>
          </cell>
        </row>
        <row r="35">
          <cell r="A35" t="str">
            <v>9830477B</v>
          </cell>
          <cell r="B35" t="str">
            <v>CLG</v>
          </cell>
          <cell r="C35">
            <v>14.8</v>
          </cell>
          <cell r="D35">
            <v>15.3</v>
          </cell>
          <cell r="E35">
            <v>15.1</v>
          </cell>
          <cell r="F35" t="str">
            <v>1</v>
          </cell>
          <cell r="G35">
            <v>12</v>
          </cell>
          <cell r="H35">
            <v>81</v>
          </cell>
        </row>
        <row r="36">
          <cell r="A36" t="str">
            <v>9830482G</v>
          </cell>
          <cell r="B36" t="str">
            <v>CLG</v>
          </cell>
          <cell r="C36">
            <v>2.2999999999999998</v>
          </cell>
          <cell r="D36">
            <v>15.3</v>
          </cell>
          <cell r="E36">
            <v>15.1</v>
          </cell>
          <cell r="F36" t="str">
            <v>1</v>
          </cell>
          <cell r="G36">
            <v>4</v>
          </cell>
          <cell r="H36">
            <v>176</v>
          </cell>
        </row>
        <row r="37">
          <cell r="A37" t="str">
            <v>9830493U</v>
          </cell>
          <cell r="B37" t="str">
            <v>CLG</v>
          </cell>
          <cell r="C37">
            <v>6.2</v>
          </cell>
          <cell r="D37">
            <v>15.3</v>
          </cell>
          <cell r="E37">
            <v>15.1</v>
          </cell>
          <cell r="F37" t="str">
            <v>1</v>
          </cell>
          <cell r="G37">
            <v>9</v>
          </cell>
          <cell r="H37">
            <v>145</v>
          </cell>
        </row>
        <row r="38">
          <cell r="A38" t="str">
            <v>9830518W</v>
          </cell>
          <cell r="B38" t="str">
            <v>CLG</v>
          </cell>
          <cell r="C38">
            <v>2.9</v>
          </cell>
          <cell r="D38">
            <v>14.4</v>
          </cell>
          <cell r="E38">
            <v>15.1</v>
          </cell>
          <cell r="F38" t="str">
            <v>2</v>
          </cell>
          <cell r="G38">
            <v>2</v>
          </cell>
          <cell r="H38">
            <v>69</v>
          </cell>
        </row>
        <row r="39">
          <cell r="A39" t="str">
            <v>9830522A</v>
          </cell>
          <cell r="B39" t="str">
            <v>CLG</v>
          </cell>
          <cell r="C39">
            <v>1.8</v>
          </cell>
          <cell r="D39">
            <v>15.3</v>
          </cell>
          <cell r="E39">
            <v>15.1</v>
          </cell>
          <cell r="F39" t="str">
            <v>1</v>
          </cell>
          <cell r="G39">
            <v>3</v>
          </cell>
          <cell r="H39">
            <v>169</v>
          </cell>
        </row>
        <row r="40">
          <cell r="A40" t="str">
            <v>9830524C</v>
          </cell>
          <cell r="B40" t="str">
            <v>CLG</v>
          </cell>
          <cell r="C40">
            <v>3.9</v>
          </cell>
          <cell r="D40">
            <v>15.3</v>
          </cell>
          <cell r="E40">
            <v>15.1</v>
          </cell>
          <cell r="F40" t="str">
            <v>1</v>
          </cell>
          <cell r="G40">
            <v>13</v>
          </cell>
          <cell r="H40">
            <v>330</v>
          </cell>
        </row>
        <row r="41">
          <cell r="A41" t="str">
            <v>9830538T</v>
          </cell>
          <cell r="B41" t="str">
            <v>CLG</v>
          </cell>
          <cell r="C41">
            <v>14.3</v>
          </cell>
          <cell r="D41">
            <v>15.3</v>
          </cell>
          <cell r="E41">
            <v>15.1</v>
          </cell>
          <cell r="F41" t="str">
            <v>1</v>
          </cell>
          <cell r="G41">
            <v>77</v>
          </cell>
          <cell r="H41">
            <v>537</v>
          </cell>
        </row>
        <row r="42">
          <cell r="A42" t="str">
            <v>9830616C</v>
          </cell>
          <cell r="B42" t="str">
            <v>CLG</v>
          </cell>
          <cell r="C42">
            <v>17.7</v>
          </cell>
          <cell r="D42">
            <v>15.3</v>
          </cell>
          <cell r="E42">
            <v>15.1</v>
          </cell>
          <cell r="F42" t="str">
            <v>1</v>
          </cell>
          <cell r="G42">
            <v>78</v>
          </cell>
          <cell r="H42">
            <v>441</v>
          </cell>
        </row>
        <row r="43">
          <cell r="A43" t="str">
            <v>9830624L</v>
          </cell>
          <cell r="B43" t="str">
            <v>CLG</v>
          </cell>
          <cell r="C43">
            <v>13.6</v>
          </cell>
          <cell r="D43">
            <v>15.3</v>
          </cell>
          <cell r="E43">
            <v>15.1</v>
          </cell>
          <cell r="F43" t="str">
            <v>1</v>
          </cell>
          <cell r="G43">
            <v>63</v>
          </cell>
          <cell r="H43">
            <v>462</v>
          </cell>
        </row>
        <row r="44">
          <cell r="A44" t="str">
            <v>9830625M</v>
          </cell>
          <cell r="B44" t="str">
            <v>CLG</v>
          </cell>
          <cell r="C44">
            <v>4</v>
          </cell>
          <cell r="D44">
            <v>15.3</v>
          </cell>
          <cell r="E44">
            <v>15.1</v>
          </cell>
          <cell r="F44" t="str">
            <v>1</v>
          </cell>
          <cell r="G44">
            <v>24</v>
          </cell>
          <cell r="H44">
            <v>607</v>
          </cell>
        </row>
        <row r="45">
          <cell r="A45" t="str">
            <v>9830626N</v>
          </cell>
          <cell r="B45" t="str">
            <v>CLG</v>
          </cell>
          <cell r="C45">
            <v>9.5</v>
          </cell>
          <cell r="D45">
            <v>15.3</v>
          </cell>
          <cell r="E45">
            <v>15.1</v>
          </cell>
          <cell r="F45" t="str">
            <v>1</v>
          </cell>
          <cell r="G45">
            <v>32</v>
          </cell>
          <cell r="H45">
            <v>336</v>
          </cell>
        </row>
        <row r="46">
          <cell r="A46" t="str">
            <v>9830632V</v>
          </cell>
          <cell r="B46" t="str">
            <v>CLG</v>
          </cell>
          <cell r="C46">
            <v>6.5</v>
          </cell>
          <cell r="D46">
            <v>15.3</v>
          </cell>
          <cell r="E46">
            <v>15.1</v>
          </cell>
          <cell r="F46" t="str">
            <v>1</v>
          </cell>
          <cell r="G46">
            <v>7</v>
          </cell>
          <cell r="H46">
            <v>107</v>
          </cell>
        </row>
        <row r="47">
          <cell r="A47" t="str">
            <v>9830639C</v>
          </cell>
          <cell r="B47" t="str">
            <v>CLG</v>
          </cell>
          <cell r="C47">
            <v>5.8</v>
          </cell>
          <cell r="D47">
            <v>15.3</v>
          </cell>
          <cell r="E47">
            <v>15.1</v>
          </cell>
          <cell r="F47" t="str">
            <v>1</v>
          </cell>
          <cell r="G47">
            <v>5</v>
          </cell>
          <cell r="H47">
            <v>86</v>
          </cell>
        </row>
        <row r="48">
          <cell r="A48" t="str">
            <v>9830640D</v>
          </cell>
          <cell r="B48" t="str">
            <v>CLG</v>
          </cell>
          <cell r="C48">
            <v>12.5</v>
          </cell>
          <cell r="D48">
            <v>15.3</v>
          </cell>
          <cell r="E48">
            <v>15.1</v>
          </cell>
          <cell r="F48" t="str">
            <v>1</v>
          </cell>
          <cell r="G48">
            <v>79</v>
          </cell>
          <cell r="H48">
            <v>633</v>
          </cell>
        </row>
        <row r="49">
          <cell r="A49" t="str">
            <v>9830649N</v>
          </cell>
          <cell r="B49" t="str">
            <v>CLG</v>
          </cell>
          <cell r="C49">
            <v>34.1</v>
          </cell>
          <cell r="D49">
            <v>15.3</v>
          </cell>
          <cell r="E49">
            <v>15.1</v>
          </cell>
          <cell r="F49" t="str">
            <v>1</v>
          </cell>
          <cell r="G49">
            <v>154</v>
          </cell>
          <cell r="H49">
            <v>452</v>
          </cell>
        </row>
        <row r="50">
          <cell r="A50" t="str">
            <v>9830656W</v>
          </cell>
          <cell r="B50" t="str">
            <v>CLG</v>
          </cell>
          <cell r="C50">
            <v>7.2</v>
          </cell>
          <cell r="D50">
            <v>15.3</v>
          </cell>
          <cell r="E50">
            <v>15.1</v>
          </cell>
          <cell r="F50" t="str">
            <v>1</v>
          </cell>
          <cell r="G50">
            <v>44</v>
          </cell>
          <cell r="H50">
            <v>615</v>
          </cell>
        </row>
        <row r="51">
          <cell r="A51" t="str">
            <v>9830681Y</v>
          </cell>
          <cell r="B51" t="str">
            <v>CLG</v>
          </cell>
          <cell r="C51">
            <v>23.5</v>
          </cell>
          <cell r="D51">
            <v>15.3</v>
          </cell>
          <cell r="E51">
            <v>15.1</v>
          </cell>
          <cell r="F51" t="str">
            <v>1</v>
          </cell>
          <cell r="G51">
            <v>132</v>
          </cell>
          <cell r="H51">
            <v>562</v>
          </cell>
        </row>
        <row r="52">
          <cell r="A52" t="str">
            <v>9830691J</v>
          </cell>
          <cell r="B52" t="str">
            <v>CLG</v>
          </cell>
          <cell r="C52">
            <v>17.3</v>
          </cell>
          <cell r="D52">
            <v>15.3</v>
          </cell>
          <cell r="E52">
            <v>15.1</v>
          </cell>
          <cell r="F52" t="str">
            <v>1</v>
          </cell>
          <cell r="G52">
            <v>72</v>
          </cell>
          <cell r="H52">
            <v>417</v>
          </cell>
        </row>
        <row r="53">
          <cell r="A53" t="str">
            <v>9830698S</v>
          </cell>
          <cell r="B53" t="str">
            <v>CLG</v>
          </cell>
          <cell r="C53">
            <v>10</v>
          </cell>
          <cell r="D53">
            <v>15.3</v>
          </cell>
          <cell r="E53">
            <v>15.1</v>
          </cell>
          <cell r="F53" t="str">
            <v>1</v>
          </cell>
          <cell r="G53">
            <v>48</v>
          </cell>
          <cell r="H53">
            <v>482</v>
          </cell>
        </row>
        <row r="54">
          <cell r="A54" t="str">
            <v>9830002K</v>
          </cell>
          <cell r="B54" t="str">
            <v>LGT</v>
          </cell>
          <cell r="C54">
            <v>37.9</v>
          </cell>
          <cell r="D54">
            <v>24.4</v>
          </cell>
          <cell r="E54">
            <v>25.2</v>
          </cell>
          <cell r="F54" t="str">
            <v>1</v>
          </cell>
          <cell r="G54">
            <v>564</v>
          </cell>
          <cell r="H54">
            <v>1487</v>
          </cell>
        </row>
        <row r="55">
          <cell r="A55" t="str">
            <v>9830003L</v>
          </cell>
          <cell r="B55" t="str">
            <v>LGT</v>
          </cell>
          <cell r="C55">
            <v>21.1</v>
          </cell>
          <cell r="D55">
            <v>24.4</v>
          </cell>
          <cell r="E55">
            <v>25.2</v>
          </cell>
          <cell r="F55" t="str">
            <v>1</v>
          </cell>
          <cell r="G55">
            <v>228</v>
          </cell>
          <cell r="H55">
            <v>1081</v>
          </cell>
        </row>
        <row r="56">
          <cell r="A56" t="str">
            <v>9830261S</v>
          </cell>
          <cell r="B56" t="str">
            <v>LGT</v>
          </cell>
          <cell r="C56">
            <v>37.1</v>
          </cell>
          <cell r="D56">
            <v>27.7</v>
          </cell>
          <cell r="E56">
            <v>25.2</v>
          </cell>
          <cell r="F56" t="str">
            <v>2</v>
          </cell>
          <cell r="G56">
            <v>383</v>
          </cell>
          <cell r="H56">
            <v>1033</v>
          </cell>
        </row>
        <row r="57">
          <cell r="A57" t="str">
            <v>9830377T</v>
          </cell>
          <cell r="B57" t="str">
            <v>LGT</v>
          </cell>
          <cell r="C57">
            <v>11.9</v>
          </cell>
          <cell r="D57">
            <v>27.7</v>
          </cell>
          <cell r="E57">
            <v>25.2</v>
          </cell>
          <cell r="F57" t="str">
            <v>2</v>
          </cell>
          <cell r="G57">
            <v>28</v>
          </cell>
          <cell r="H57">
            <v>236</v>
          </cell>
        </row>
        <row r="58">
          <cell r="A58" t="str">
            <v>9830483H</v>
          </cell>
          <cell r="B58" t="str">
            <v>LGT</v>
          </cell>
          <cell r="C58">
            <v>19.3</v>
          </cell>
          <cell r="D58">
            <v>24.4</v>
          </cell>
          <cell r="E58">
            <v>25.2</v>
          </cell>
          <cell r="F58" t="str">
            <v>1</v>
          </cell>
          <cell r="G58">
            <v>44</v>
          </cell>
          <cell r="H58">
            <v>228</v>
          </cell>
        </row>
        <row r="59">
          <cell r="A59" t="str">
            <v>9830504F</v>
          </cell>
          <cell r="B59" t="str">
            <v>LGT</v>
          </cell>
          <cell r="C59">
            <v>16.399999999999999</v>
          </cell>
          <cell r="D59">
            <v>27.7</v>
          </cell>
          <cell r="E59">
            <v>25.2</v>
          </cell>
          <cell r="F59" t="str">
            <v>2</v>
          </cell>
          <cell r="G59">
            <v>86</v>
          </cell>
          <cell r="H59">
            <v>523</v>
          </cell>
        </row>
        <row r="60">
          <cell r="A60" t="str">
            <v>9830507J</v>
          </cell>
          <cell r="B60" t="str">
            <v>LGT</v>
          </cell>
          <cell r="C60">
            <v>14.9</v>
          </cell>
          <cell r="D60">
            <v>24.4</v>
          </cell>
          <cell r="E60">
            <v>25.2</v>
          </cell>
          <cell r="F60" t="str">
            <v>1</v>
          </cell>
          <cell r="G60">
            <v>36</v>
          </cell>
          <cell r="H60">
            <v>241</v>
          </cell>
        </row>
        <row r="61">
          <cell r="A61" t="str">
            <v>9830557N</v>
          </cell>
          <cell r="B61" t="str">
            <v>LGT</v>
          </cell>
          <cell r="C61">
            <v>19.5</v>
          </cell>
          <cell r="D61">
            <v>24.4</v>
          </cell>
          <cell r="E61">
            <v>25.2</v>
          </cell>
          <cell r="F61" t="str">
            <v>1</v>
          </cell>
          <cell r="G61">
            <v>303</v>
          </cell>
          <cell r="H61">
            <v>1550</v>
          </cell>
        </row>
        <row r="62">
          <cell r="A62" t="str">
            <v>9830635Y</v>
          </cell>
          <cell r="B62" t="str">
            <v>LGT</v>
          </cell>
          <cell r="C62">
            <v>17.2</v>
          </cell>
          <cell r="D62">
            <v>24.4</v>
          </cell>
          <cell r="E62">
            <v>25.2</v>
          </cell>
          <cell r="F62" t="str">
            <v>1</v>
          </cell>
          <cell r="G62">
            <v>73</v>
          </cell>
          <cell r="H62">
            <v>425</v>
          </cell>
        </row>
        <row r="63">
          <cell r="A63" t="str">
            <v>9830693L</v>
          </cell>
          <cell r="B63" t="str">
            <v>LGT</v>
          </cell>
          <cell r="C63">
            <v>19.600000000000001</v>
          </cell>
          <cell r="D63">
            <v>24.4</v>
          </cell>
          <cell r="E63">
            <v>25.2</v>
          </cell>
          <cell r="F63" t="str">
            <v>1</v>
          </cell>
          <cell r="G63">
            <v>108</v>
          </cell>
          <cell r="H63">
            <v>550</v>
          </cell>
        </row>
        <row r="64">
          <cell r="A64" t="str">
            <v>9830003L</v>
          </cell>
          <cell r="B64" t="str">
            <v>LP</v>
          </cell>
          <cell r="C64">
            <v>8.1999999999999993</v>
          </cell>
          <cell r="D64">
            <v>5.8</v>
          </cell>
          <cell r="E64">
            <v>6.7</v>
          </cell>
          <cell r="F64" t="str">
            <v>1</v>
          </cell>
          <cell r="G64">
            <v>40</v>
          </cell>
          <cell r="H64">
            <v>487</v>
          </cell>
        </row>
        <row r="65">
          <cell r="A65" t="str">
            <v>9830006P</v>
          </cell>
          <cell r="B65" t="str">
            <v>LP</v>
          </cell>
          <cell r="C65">
            <v>5.9</v>
          </cell>
          <cell r="D65">
            <v>5.8</v>
          </cell>
          <cell r="E65">
            <v>6.7</v>
          </cell>
          <cell r="F65" t="str">
            <v>1</v>
          </cell>
          <cell r="G65">
            <v>65</v>
          </cell>
          <cell r="H65">
            <v>1097</v>
          </cell>
        </row>
        <row r="66">
          <cell r="A66" t="str">
            <v>9830269A</v>
          </cell>
          <cell r="B66" t="str">
            <v>LP</v>
          </cell>
          <cell r="C66">
            <v>8.6</v>
          </cell>
          <cell r="D66">
            <v>7.7</v>
          </cell>
          <cell r="E66">
            <v>6.7</v>
          </cell>
          <cell r="F66" t="str">
            <v>2</v>
          </cell>
          <cell r="G66">
            <v>37</v>
          </cell>
          <cell r="H66">
            <v>428</v>
          </cell>
        </row>
        <row r="67">
          <cell r="A67" t="str">
            <v>9830270B</v>
          </cell>
          <cell r="B67" t="str">
            <v>LP</v>
          </cell>
          <cell r="C67">
            <v>4.8</v>
          </cell>
          <cell r="D67">
            <v>7.7</v>
          </cell>
          <cell r="E67">
            <v>6.7</v>
          </cell>
          <cell r="F67" t="str">
            <v>2</v>
          </cell>
          <cell r="G67">
            <v>20</v>
          </cell>
          <cell r="H67">
            <v>416</v>
          </cell>
        </row>
        <row r="68">
          <cell r="A68" t="str">
            <v>9830271C</v>
          </cell>
          <cell r="B68" t="str">
            <v>LP</v>
          </cell>
          <cell r="C68">
            <v>9.5</v>
          </cell>
          <cell r="D68">
            <v>7.7</v>
          </cell>
          <cell r="E68">
            <v>6.7</v>
          </cell>
          <cell r="F68" t="str">
            <v>2</v>
          </cell>
          <cell r="G68">
            <v>57</v>
          </cell>
          <cell r="H68">
            <v>597</v>
          </cell>
        </row>
        <row r="69">
          <cell r="A69" t="str">
            <v>9830272D</v>
          </cell>
          <cell r="B69" t="str">
            <v>LP</v>
          </cell>
          <cell r="C69">
            <v>7.8</v>
          </cell>
          <cell r="D69">
            <v>7.7</v>
          </cell>
          <cell r="E69">
            <v>6.7</v>
          </cell>
          <cell r="F69" t="str">
            <v>2</v>
          </cell>
          <cell r="G69">
            <v>26</v>
          </cell>
          <cell r="H69">
            <v>334</v>
          </cell>
        </row>
        <row r="70">
          <cell r="A70" t="str">
            <v>9830294C</v>
          </cell>
          <cell r="B70" t="str">
            <v>LP</v>
          </cell>
          <cell r="C70">
            <v>10.6</v>
          </cell>
          <cell r="D70">
            <v>7.7</v>
          </cell>
          <cell r="E70">
            <v>6.7</v>
          </cell>
          <cell r="F70" t="str">
            <v>2</v>
          </cell>
          <cell r="G70">
            <v>27</v>
          </cell>
          <cell r="H70">
            <v>255</v>
          </cell>
        </row>
        <row r="71">
          <cell r="A71" t="str">
            <v>9830306R</v>
          </cell>
          <cell r="B71" t="str">
            <v>LP</v>
          </cell>
          <cell r="C71">
            <v>4.7</v>
          </cell>
          <cell r="D71">
            <v>5.8</v>
          </cell>
          <cell r="E71">
            <v>6.7</v>
          </cell>
          <cell r="F71" t="str">
            <v>1</v>
          </cell>
          <cell r="G71">
            <v>13</v>
          </cell>
          <cell r="H71">
            <v>275</v>
          </cell>
        </row>
        <row r="72">
          <cell r="A72" t="str">
            <v>9830377T</v>
          </cell>
          <cell r="B72" t="str">
            <v>LP</v>
          </cell>
          <cell r="C72">
            <v>7.1</v>
          </cell>
          <cell r="D72">
            <v>7.7</v>
          </cell>
          <cell r="E72">
            <v>6.7</v>
          </cell>
          <cell r="F72" t="str">
            <v>2</v>
          </cell>
          <cell r="G72">
            <v>20</v>
          </cell>
          <cell r="H72">
            <v>281</v>
          </cell>
        </row>
        <row r="73">
          <cell r="A73" t="str">
            <v>9830401U</v>
          </cell>
          <cell r="B73" t="str">
            <v>LP</v>
          </cell>
          <cell r="C73">
            <v>6</v>
          </cell>
          <cell r="D73">
            <v>7.7</v>
          </cell>
          <cell r="E73">
            <v>6.7</v>
          </cell>
          <cell r="F73" t="str">
            <v>2</v>
          </cell>
          <cell r="G73">
            <v>15</v>
          </cell>
          <cell r="H73">
            <v>251</v>
          </cell>
        </row>
        <row r="74">
          <cell r="A74" t="str">
            <v>9830460H</v>
          </cell>
          <cell r="B74" t="str">
            <v>LP</v>
          </cell>
          <cell r="C74">
            <v>2.1</v>
          </cell>
          <cell r="D74">
            <v>5.8</v>
          </cell>
          <cell r="E74">
            <v>6.7</v>
          </cell>
          <cell r="F74" t="str">
            <v>1</v>
          </cell>
          <cell r="G74">
            <v>8</v>
          </cell>
          <cell r="H74">
            <v>382</v>
          </cell>
        </row>
        <row r="75">
          <cell r="A75" t="str">
            <v>9830483H</v>
          </cell>
          <cell r="B75" t="str">
            <v>LP</v>
          </cell>
          <cell r="C75">
            <v>3.7</v>
          </cell>
          <cell r="D75">
            <v>5.8</v>
          </cell>
          <cell r="E75">
            <v>6.7</v>
          </cell>
          <cell r="F75" t="str">
            <v>1</v>
          </cell>
          <cell r="G75">
            <v>7</v>
          </cell>
          <cell r="H75">
            <v>191</v>
          </cell>
        </row>
        <row r="76">
          <cell r="A76" t="str">
            <v>9830635Y</v>
          </cell>
          <cell r="B76" t="str">
            <v>LP</v>
          </cell>
          <cell r="C76">
            <v>7.6</v>
          </cell>
          <cell r="D76">
            <v>5.8</v>
          </cell>
          <cell r="E76">
            <v>6.7</v>
          </cell>
          <cell r="F76" t="str">
            <v>1</v>
          </cell>
          <cell r="G76">
            <v>14</v>
          </cell>
          <cell r="H76">
            <v>185</v>
          </cell>
        </row>
        <row r="77">
          <cell r="A77" t="str">
            <v>9830693L</v>
          </cell>
          <cell r="B77" t="str">
            <v>LP</v>
          </cell>
          <cell r="C77">
            <v>7.5</v>
          </cell>
          <cell r="D77">
            <v>5.8</v>
          </cell>
          <cell r="E77">
            <v>6.7</v>
          </cell>
          <cell r="F77" t="str">
            <v>1</v>
          </cell>
          <cell r="G77">
            <v>18</v>
          </cell>
          <cell r="H77">
            <v>240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Collège</v>
          </cell>
          <cell r="C2">
            <v>108.9</v>
          </cell>
          <cell r="D2">
            <v>93.5</v>
          </cell>
          <cell r="E2">
            <v>93.5</v>
          </cell>
          <cell r="F2" t="str">
            <v>1</v>
          </cell>
          <cell r="G2">
            <v>1.882641</v>
          </cell>
        </row>
        <row r="3">
          <cell r="A3" t="str">
            <v>9830007R</v>
          </cell>
          <cell r="B3" t="str">
            <v>Collège</v>
          </cell>
          <cell r="C3">
            <v>83.3</v>
          </cell>
          <cell r="D3">
            <v>93.5</v>
          </cell>
          <cell r="E3">
            <v>93.5</v>
          </cell>
          <cell r="F3" t="str">
            <v>1</v>
          </cell>
          <cell r="G3">
            <v>-1.7525770000000001</v>
          </cell>
        </row>
        <row r="4">
          <cell r="A4" t="str">
            <v>9830008S</v>
          </cell>
          <cell r="B4" t="str">
            <v>Collège</v>
          </cell>
          <cell r="C4">
            <v>81.599999999999994</v>
          </cell>
          <cell r="D4">
            <v>93.5</v>
          </cell>
          <cell r="E4">
            <v>93.5</v>
          </cell>
          <cell r="F4" t="str">
            <v>1</v>
          </cell>
          <cell r="G4">
            <v>-2.0446740000000001</v>
          </cell>
        </row>
        <row r="5">
          <cell r="A5" t="str">
            <v>9830009T</v>
          </cell>
          <cell r="B5" t="str">
            <v>Collège</v>
          </cell>
          <cell r="C5">
            <v>87.3</v>
          </cell>
          <cell r="D5">
            <v>93.5</v>
          </cell>
          <cell r="E5">
            <v>93.5</v>
          </cell>
          <cell r="F5" t="str">
            <v>1</v>
          </cell>
          <cell r="G5">
            <v>-1.0652919999999999</v>
          </cell>
        </row>
        <row r="6">
          <cell r="A6" t="str">
            <v>9830010U</v>
          </cell>
          <cell r="B6" t="str">
            <v>Collège</v>
          </cell>
          <cell r="C6">
            <v>94.8</v>
          </cell>
          <cell r="D6">
            <v>93.5</v>
          </cell>
          <cell r="E6">
            <v>93.5</v>
          </cell>
          <cell r="F6" t="str">
            <v>1</v>
          </cell>
          <cell r="G6">
            <v>0.15892400000000001</v>
          </cell>
        </row>
        <row r="7">
          <cell r="A7" t="str">
            <v>9830259P</v>
          </cell>
          <cell r="B7" t="str">
            <v>Collège</v>
          </cell>
          <cell r="C7">
            <v>87.7</v>
          </cell>
          <cell r="D7">
            <v>93.4</v>
          </cell>
          <cell r="E7">
            <v>93.5</v>
          </cell>
          <cell r="F7" t="str">
            <v>2</v>
          </cell>
          <cell r="G7">
            <v>-0.99656400000000001</v>
          </cell>
        </row>
        <row r="8">
          <cell r="A8" t="str">
            <v>9830260R</v>
          </cell>
          <cell r="B8" t="str">
            <v>Collège</v>
          </cell>
          <cell r="C8">
            <v>125.5</v>
          </cell>
          <cell r="D8">
            <v>93.4</v>
          </cell>
          <cell r="E8">
            <v>93.5</v>
          </cell>
          <cell r="F8" t="str">
            <v>2</v>
          </cell>
          <cell r="G8">
            <v>3.9119799999999998</v>
          </cell>
        </row>
        <row r="9">
          <cell r="A9" t="str">
            <v>9830263U</v>
          </cell>
          <cell r="B9" t="str">
            <v>Collège</v>
          </cell>
          <cell r="C9">
            <v>83.8</v>
          </cell>
          <cell r="D9">
            <v>93.4</v>
          </cell>
          <cell r="E9">
            <v>93.5</v>
          </cell>
          <cell r="F9" t="str">
            <v>2</v>
          </cell>
          <cell r="G9">
            <v>-1.6666669999999999</v>
          </cell>
        </row>
        <row r="10">
          <cell r="A10" t="str">
            <v>9830264V</v>
          </cell>
          <cell r="B10" t="str">
            <v>Collège</v>
          </cell>
          <cell r="C10">
            <v>93.3</v>
          </cell>
          <cell r="D10">
            <v>93.4</v>
          </cell>
          <cell r="E10">
            <v>93.5</v>
          </cell>
          <cell r="F10" t="str">
            <v>2</v>
          </cell>
          <cell r="G10">
            <v>-3.4363999999999999E-2</v>
          </cell>
        </row>
        <row r="11">
          <cell r="A11" t="str">
            <v>9830265W</v>
          </cell>
          <cell r="B11" t="str">
            <v>Collège</v>
          </cell>
          <cell r="C11">
            <v>91</v>
          </cell>
          <cell r="D11">
            <v>93.4</v>
          </cell>
          <cell r="E11">
            <v>93.5</v>
          </cell>
          <cell r="F11" t="str">
            <v>2</v>
          </cell>
          <cell r="G11">
            <v>-0.42955300000000002</v>
          </cell>
        </row>
        <row r="12">
          <cell r="A12" t="str">
            <v>9830266X</v>
          </cell>
          <cell r="B12" t="str">
            <v>Collège</v>
          </cell>
          <cell r="C12">
            <v>83.1</v>
          </cell>
          <cell r="D12">
            <v>93.4</v>
          </cell>
          <cell r="E12">
            <v>93.5</v>
          </cell>
          <cell r="F12" t="str">
            <v>2</v>
          </cell>
          <cell r="G12">
            <v>-1.786942</v>
          </cell>
        </row>
        <row r="13">
          <cell r="A13" t="str">
            <v>9830277J</v>
          </cell>
          <cell r="B13" t="str">
            <v>Collège</v>
          </cell>
          <cell r="C13">
            <v>134.4</v>
          </cell>
          <cell r="D13">
            <v>93.5</v>
          </cell>
          <cell r="E13">
            <v>93.5</v>
          </cell>
          <cell r="F13" t="str">
            <v>1</v>
          </cell>
          <cell r="G13">
            <v>5</v>
          </cell>
        </row>
        <row r="14">
          <cell r="A14" t="str">
            <v>9830278K</v>
          </cell>
          <cell r="B14" t="str">
            <v>Collège</v>
          </cell>
          <cell r="C14">
            <v>86.8</v>
          </cell>
          <cell r="D14">
            <v>93.5</v>
          </cell>
          <cell r="E14">
            <v>93.5</v>
          </cell>
          <cell r="F14" t="str">
            <v>1</v>
          </cell>
          <cell r="G14">
            <v>-1.151203</v>
          </cell>
        </row>
        <row r="15">
          <cell r="A15" t="str">
            <v>9830295D</v>
          </cell>
          <cell r="B15" t="str">
            <v>Collège</v>
          </cell>
          <cell r="C15">
            <v>88.1</v>
          </cell>
          <cell r="D15">
            <v>93.4</v>
          </cell>
          <cell r="E15">
            <v>93.5</v>
          </cell>
          <cell r="F15" t="str">
            <v>2</v>
          </cell>
          <cell r="G15">
            <v>-0.92783499999999997</v>
          </cell>
        </row>
        <row r="16">
          <cell r="A16" t="str">
            <v>9830297F</v>
          </cell>
          <cell r="B16" t="str">
            <v>Collège</v>
          </cell>
          <cell r="C16">
            <v>72.5</v>
          </cell>
          <cell r="D16">
            <v>93.4</v>
          </cell>
          <cell r="E16">
            <v>93.5</v>
          </cell>
          <cell r="F16" t="str">
            <v>2</v>
          </cell>
          <cell r="G16">
            <v>-3.608247</v>
          </cell>
        </row>
        <row r="17">
          <cell r="A17" t="str">
            <v>9830354T</v>
          </cell>
          <cell r="B17" t="str">
            <v>Collège</v>
          </cell>
          <cell r="C17">
            <v>81.599999999999994</v>
          </cell>
          <cell r="D17">
            <v>93.4</v>
          </cell>
          <cell r="E17">
            <v>93.5</v>
          </cell>
          <cell r="F17" t="str">
            <v>2</v>
          </cell>
          <cell r="G17">
            <v>-2.0446740000000001</v>
          </cell>
        </row>
        <row r="18">
          <cell r="A18" t="str">
            <v>9830355U</v>
          </cell>
          <cell r="B18" t="str">
            <v>Collège</v>
          </cell>
          <cell r="C18">
            <v>64.400000000000006</v>
          </cell>
          <cell r="D18">
            <v>93.5</v>
          </cell>
          <cell r="E18">
            <v>93.5</v>
          </cell>
          <cell r="F18" t="str">
            <v>1</v>
          </cell>
          <cell r="G18">
            <v>-5</v>
          </cell>
        </row>
        <row r="19">
          <cell r="A19" t="str">
            <v>9830356V</v>
          </cell>
          <cell r="B19" t="str">
            <v>Collège</v>
          </cell>
          <cell r="C19">
            <v>113</v>
          </cell>
          <cell r="D19">
            <v>93.5</v>
          </cell>
          <cell r="E19">
            <v>93.5</v>
          </cell>
          <cell r="F19" t="str">
            <v>1</v>
          </cell>
          <cell r="G19">
            <v>2.3838629999999998</v>
          </cell>
        </row>
        <row r="20">
          <cell r="A20" t="str">
            <v>9830357W</v>
          </cell>
          <cell r="B20" t="str">
            <v>Collège</v>
          </cell>
          <cell r="C20">
            <v>79.599999999999994</v>
          </cell>
          <cell r="D20">
            <v>93.5</v>
          </cell>
          <cell r="E20">
            <v>93.5</v>
          </cell>
          <cell r="F20" t="str">
            <v>1</v>
          </cell>
          <cell r="G20">
            <v>-2.3883160000000001</v>
          </cell>
        </row>
        <row r="21">
          <cell r="A21" t="str">
            <v>9830381X</v>
          </cell>
          <cell r="B21" t="str">
            <v>Collège</v>
          </cell>
          <cell r="C21">
            <v>98.4</v>
          </cell>
          <cell r="D21">
            <v>93.4</v>
          </cell>
          <cell r="E21">
            <v>93.5</v>
          </cell>
          <cell r="F21" t="str">
            <v>2</v>
          </cell>
          <cell r="G21">
            <v>0.59902200000000005</v>
          </cell>
        </row>
        <row r="22">
          <cell r="A22" t="str">
            <v>9830382Y</v>
          </cell>
          <cell r="B22" t="str">
            <v>Collège</v>
          </cell>
          <cell r="C22">
            <v>70.7</v>
          </cell>
          <cell r="D22">
            <v>93.4</v>
          </cell>
          <cell r="E22">
            <v>93.5</v>
          </cell>
          <cell r="F22" t="str">
            <v>2</v>
          </cell>
          <cell r="G22">
            <v>-3.9175260000000001</v>
          </cell>
        </row>
        <row r="23">
          <cell r="A23" t="str">
            <v>9830384A</v>
          </cell>
          <cell r="B23" t="str">
            <v>Collège</v>
          </cell>
          <cell r="C23">
            <v>90.3</v>
          </cell>
          <cell r="D23">
            <v>93.5</v>
          </cell>
          <cell r="E23">
            <v>93.5</v>
          </cell>
          <cell r="F23" t="str">
            <v>1</v>
          </cell>
          <cell r="G23">
            <v>-0.54982799999999998</v>
          </cell>
        </row>
        <row r="24">
          <cell r="A24" t="str">
            <v>9830392J</v>
          </cell>
          <cell r="B24" t="str">
            <v>Collège</v>
          </cell>
          <cell r="C24">
            <v>90.8</v>
          </cell>
          <cell r="D24">
            <v>93.4</v>
          </cell>
          <cell r="E24">
            <v>93.5</v>
          </cell>
          <cell r="F24" t="str">
            <v>2</v>
          </cell>
          <cell r="G24">
            <v>-0.463918</v>
          </cell>
        </row>
        <row r="25">
          <cell r="A25" t="str">
            <v>9830400T</v>
          </cell>
          <cell r="B25" t="str">
            <v>Collège</v>
          </cell>
          <cell r="C25">
            <v>78.099999999999994</v>
          </cell>
          <cell r="D25">
            <v>93.4</v>
          </cell>
          <cell r="E25">
            <v>93.5</v>
          </cell>
          <cell r="F25" t="str">
            <v>2</v>
          </cell>
          <cell r="G25">
            <v>-2.646048</v>
          </cell>
        </row>
        <row r="26">
          <cell r="A26" t="str">
            <v>9830414H</v>
          </cell>
          <cell r="B26" t="str">
            <v>Collège</v>
          </cell>
          <cell r="C26">
            <v>79.2</v>
          </cell>
          <cell r="D26">
            <v>93.5</v>
          </cell>
          <cell r="E26">
            <v>93.5</v>
          </cell>
          <cell r="F26" t="str">
            <v>1</v>
          </cell>
          <cell r="G26">
            <v>-2.4570449999999999</v>
          </cell>
        </row>
        <row r="27">
          <cell r="A27" t="str">
            <v>9830418M</v>
          </cell>
          <cell r="B27" t="str">
            <v>Collège</v>
          </cell>
          <cell r="C27">
            <v>76.599999999999994</v>
          </cell>
          <cell r="D27">
            <v>93.5</v>
          </cell>
          <cell r="E27">
            <v>93.5</v>
          </cell>
          <cell r="F27" t="str">
            <v>1</v>
          </cell>
          <cell r="G27">
            <v>-2.9037799999999998</v>
          </cell>
        </row>
        <row r="28">
          <cell r="A28" t="str">
            <v>9830419N</v>
          </cell>
          <cell r="B28" t="str">
            <v>Collège</v>
          </cell>
          <cell r="C28">
            <v>70</v>
          </cell>
          <cell r="D28">
            <v>93.5</v>
          </cell>
          <cell r="E28">
            <v>93.5</v>
          </cell>
          <cell r="F28" t="str">
            <v>1</v>
          </cell>
          <cell r="G28">
            <v>-4.037801</v>
          </cell>
        </row>
        <row r="29">
          <cell r="A29" t="str">
            <v>9830420P</v>
          </cell>
          <cell r="B29" t="str">
            <v>Collège</v>
          </cell>
          <cell r="C29">
            <v>100.7</v>
          </cell>
          <cell r="D29">
            <v>93.4</v>
          </cell>
          <cell r="E29">
            <v>93.5</v>
          </cell>
          <cell r="F29" t="str">
            <v>2</v>
          </cell>
          <cell r="G29">
            <v>0.88019599999999998</v>
          </cell>
        </row>
        <row r="30">
          <cell r="A30" t="str">
            <v>9830431B</v>
          </cell>
          <cell r="B30" t="str">
            <v>Collège</v>
          </cell>
          <cell r="C30">
            <v>72.3</v>
          </cell>
          <cell r="D30">
            <v>93.4</v>
          </cell>
          <cell r="E30">
            <v>93.5</v>
          </cell>
          <cell r="F30" t="str">
            <v>2</v>
          </cell>
          <cell r="G30">
            <v>-3.6426120000000002</v>
          </cell>
        </row>
        <row r="31">
          <cell r="A31" t="str">
            <v>9830432C</v>
          </cell>
          <cell r="B31" t="str">
            <v>Collège</v>
          </cell>
          <cell r="C31">
            <v>80</v>
          </cell>
          <cell r="D31">
            <v>93.4</v>
          </cell>
          <cell r="E31">
            <v>93.5</v>
          </cell>
          <cell r="F31" t="str">
            <v>2</v>
          </cell>
          <cell r="G31">
            <v>-2.319588</v>
          </cell>
        </row>
        <row r="32">
          <cell r="A32" t="str">
            <v>9830447U</v>
          </cell>
          <cell r="B32" t="str">
            <v>Collège</v>
          </cell>
          <cell r="C32">
            <v>82.1</v>
          </cell>
          <cell r="D32">
            <v>93.4</v>
          </cell>
          <cell r="E32">
            <v>93.5</v>
          </cell>
          <cell r="F32" t="str">
            <v>2</v>
          </cell>
          <cell r="G32">
            <v>-1.958763</v>
          </cell>
        </row>
        <row r="33">
          <cell r="A33" t="str">
            <v>9830472W</v>
          </cell>
          <cell r="B33" t="str">
            <v>Collège</v>
          </cell>
          <cell r="C33">
            <v>74.400000000000006</v>
          </cell>
          <cell r="D33">
            <v>93.4</v>
          </cell>
          <cell r="E33">
            <v>93.5</v>
          </cell>
          <cell r="F33" t="str">
            <v>2</v>
          </cell>
          <cell r="G33">
            <v>-3.281787</v>
          </cell>
        </row>
        <row r="34">
          <cell r="A34" t="str">
            <v>9830474Y</v>
          </cell>
          <cell r="B34" t="str">
            <v>Collège</v>
          </cell>
          <cell r="C34">
            <v>87.1</v>
          </cell>
          <cell r="D34">
            <v>93.5</v>
          </cell>
          <cell r="E34">
            <v>93.5</v>
          </cell>
          <cell r="F34" t="str">
            <v>1</v>
          </cell>
          <cell r="G34">
            <v>-1.099656</v>
          </cell>
        </row>
        <row r="35">
          <cell r="A35" t="str">
            <v>9830477B</v>
          </cell>
          <cell r="B35" t="str">
            <v>Collège</v>
          </cell>
          <cell r="C35">
            <v>79.099999999999994</v>
          </cell>
          <cell r="D35">
            <v>93.5</v>
          </cell>
          <cell r="E35">
            <v>93.5</v>
          </cell>
          <cell r="F35" t="str">
            <v>1</v>
          </cell>
          <cell r="G35">
            <v>-2.474227</v>
          </cell>
        </row>
        <row r="36">
          <cell r="A36" t="str">
            <v>9830482G</v>
          </cell>
          <cell r="B36" t="str">
            <v>Collège</v>
          </cell>
          <cell r="C36">
            <v>68.5</v>
          </cell>
          <cell r="D36">
            <v>93.5</v>
          </cell>
          <cell r="E36">
            <v>93.5</v>
          </cell>
          <cell r="F36" t="str">
            <v>1</v>
          </cell>
          <cell r="G36">
            <v>-4.2955329999999998</v>
          </cell>
        </row>
        <row r="37">
          <cell r="A37" t="str">
            <v>9830493U</v>
          </cell>
          <cell r="B37" t="str">
            <v>Collège</v>
          </cell>
          <cell r="C37">
            <v>78.7</v>
          </cell>
          <cell r="D37">
            <v>93.5</v>
          </cell>
          <cell r="E37">
            <v>93.5</v>
          </cell>
          <cell r="F37" t="str">
            <v>1</v>
          </cell>
          <cell r="G37">
            <v>-2.5429550000000001</v>
          </cell>
        </row>
        <row r="38">
          <cell r="A38" t="str">
            <v>9830518W</v>
          </cell>
          <cell r="B38" t="str">
            <v>Collège</v>
          </cell>
          <cell r="C38">
            <v>71.900000000000006</v>
          </cell>
          <cell r="D38">
            <v>93.4</v>
          </cell>
          <cell r="E38">
            <v>93.5</v>
          </cell>
          <cell r="F38" t="str">
            <v>2</v>
          </cell>
          <cell r="G38">
            <v>-3.7113399999999999</v>
          </cell>
        </row>
        <row r="39">
          <cell r="A39" t="str">
            <v>9830522A</v>
          </cell>
          <cell r="B39" t="str">
            <v>Collège</v>
          </cell>
          <cell r="C39">
            <v>73.2</v>
          </cell>
          <cell r="D39">
            <v>93.5</v>
          </cell>
          <cell r="E39">
            <v>93.5</v>
          </cell>
          <cell r="F39" t="str">
            <v>1</v>
          </cell>
          <cell r="G39">
            <v>-3.4879730000000002</v>
          </cell>
        </row>
        <row r="40">
          <cell r="A40" t="str">
            <v>9830524C</v>
          </cell>
          <cell r="B40" t="str">
            <v>Collège</v>
          </cell>
          <cell r="C40">
            <v>77.5</v>
          </cell>
          <cell r="D40">
            <v>93.5</v>
          </cell>
          <cell r="E40">
            <v>93.5</v>
          </cell>
          <cell r="F40" t="str">
            <v>1</v>
          </cell>
          <cell r="G40">
            <v>-2.7491409999999998</v>
          </cell>
        </row>
        <row r="41">
          <cell r="A41" t="str">
            <v>9830538T</v>
          </cell>
          <cell r="B41" t="str">
            <v>Collège</v>
          </cell>
          <cell r="C41">
            <v>100.5</v>
          </cell>
          <cell r="D41">
            <v>93.5</v>
          </cell>
          <cell r="E41">
            <v>93.5</v>
          </cell>
          <cell r="F41" t="str">
            <v>1</v>
          </cell>
          <cell r="G41">
            <v>0.85574600000000001</v>
          </cell>
        </row>
        <row r="42">
          <cell r="A42" t="str">
            <v>9830616C</v>
          </cell>
          <cell r="B42" t="str">
            <v>Collège</v>
          </cell>
          <cell r="C42">
            <v>91.3</v>
          </cell>
          <cell r="D42">
            <v>93.5</v>
          </cell>
          <cell r="E42">
            <v>93.5</v>
          </cell>
          <cell r="F42" t="str">
            <v>1</v>
          </cell>
          <cell r="G42">
            <v>-0.37800699999999998</v>
          </cell>
        </row>
        <row r="43">
          <cell r="A43" t="str">
            <v>9830624L</v>
          </cell>
          <cell r="B43" t="str">
            <v>Collège</v>
          </cell>
          <cell r="C43">
            <v>92.5</v>
          </cell>
          <cell r="D43">
            <v>93.5</v>
          </cell>
          <cell r="E43">
            <v>93.5</v>
          </cell>
          <cell r="F43" t="str">
            <v>1</v>
          </cell>
          <cell r="G43">
            <v>-0.171821</v>
          </cell>
        </row>
        <row r="44">
          <cell r="A44" t="str">
            <v>9830625M</v>
          </cell>
          <cell r="B44" t="str">
            <v>Collège</v>
          </cell>
          <cell r="C44">
            <v>77.7</v>
          </cell>
          <cell r="D44">
            <v>93.5</v>
          </cell>
          <cell r="E44">
            <v>93.5</v>
          </cell>
          <cell r="F44" t="str">
            <v>1</v>
          </cell>
          <cell r="G44">
            <v>-2.7147770000000002</v>
          </cell>
        </row>
        <row r="45">
          <cell r="A45" t="str">
            <v>9830626N</v>
          </cell>
          <cell r="B45" t="str">
            <v>Collège</v>
          </cell>
          <cell r="C45">
            <v>97.2</v>
          </cell>
          <cell r="D45">
            <v>93.5</v>
          </cell>
          <cell r="E45">
            <v>93.5</v>
          </cell>
          <cell r="F45" t="str">
            <v>1</v>
          </cell>
          <cell r="G45">
            <v>0.45232299999999998</v>
          </cell>
        </row>
        <row r="46">
          <cell r="A46" t="str">
            <v>9830632V</v>
          </cell>
          <cell r="B46" t="str">
            <v>Collège</v>
          </cell>
          <cell r="C46">
            <v>76.7</v>
          </cell>
          <cell r="D46">
            <v>93.5</v>
          </cell>
          <cell r="E46">
            <v>93.5</v>
          </cell>
          <cell r="F46" t="str">
            <v>1</v>
          </cell>
          <cell r="G46">
            <v>-2.8865980000000002</v>
          </cell>
        </row>
        <row r="47">
          <cell r="A47" t="str">
            <v>9830639C</v>
          </cell>
          <cell r="B47" t="str">
            <v>Collège</v>
          </cell>
          <cell r="C47">
            <v>79.7</v>
          </cell>
          <cell r="D47">
            <v>93.5</v>
          </cell>
          <cell r="E47">
            <v>93.5</v>
          </cell>
          <cell r="F47" t="str">
            <v>1</v>
          </cell>
          <cell r="G47">
            <v>-2.3711340000000001</v>
          </cell>
        </row>
        <row r="48">
          <cell r="A48" t="str">
            <v>9830640D</v>
          </cell>
          <cell r="B48" t="str">
            <v>Collège</v>
          </cell>
          <cell r="C48">
            <v>93.9</v>
          </cell>
          <cell r="D48">
            <v>93.5</v>
          </cell>
          <cell r="E48">
            <v>93.5</v>
          </cell>
          <cell r="F48" t="str">
            <v>1</v>
          </cell>
          <cell r="G48">
            <v>4.8899999999999999E-2</v>
          </cell>
        </row>
        <row r="49">
          <cell r="A49" t="str">
            <v>9830649N</v>
          </cell>
          <cell r="B49" t="str">
            <v>Collège</v>
          </cell>
          <cell r="C49">
            <v>112.4</v>
          </cell>
          <cell r="D49">
            <v>93.5</v>
          </cell>
          <cell r="E49">
            <v>93.5</v>
          </cell>
          <cell r="F49" t="str">
            <v>1</v>
          </cell>
          <cell r="G49">
            <v>2.3105129999999998</v>
          </cell>
        </row>
        <row r="50">
          <cell r="A50" t="str">
            <v>9830656W</v>
          </cell>
          <cell r="B50" t="str">
            <v>Collège</v>
          </cell>
          <cell r="C50">
            <v>87.5</v>
          </cell>
          <cell r="D50">
            <v>93.5</v>
          </cell>
          <cell r="E50">
            <v>93.5</v>
          </cell>
          <cell r="F50" t="str">
            <v>1</v>
          </cell>
          <cell r="G50">
            <v>-1.0309280000000001</v>
          </cell>
        </row>
        <row r="51">
          <cell r="A51" t="str">
            <v>9830681Y</v>
          </cell>
          <cell r="B51" t="str">
            <v>Collège</v>
          </cell>
          <cell r="C51">
            <v>108.6</v>
          </cell>
          <cell r="D51">
            <v>93.5</v>
          </cell>
          <cell r="E51">
            <v>93.5</v>
          </cell>
          <cell r="F51" t="str">
            <v>1</v>
          </cell>
          <cell r="G51">
            <v>1.845966</v>
          </cell>
        </row>
        <row r="52">
          <cell r="A52" t="str">
            <v>9830691J</v>
          </cell>
          <cell r="B52" t="str">
            <v>Collège</v>
          </cell>
          <cell r="C52">
            <v>100.3</v>
          </cell>
          <cell r="D52">
            <v>93.5</v>
          </cell>
          <cell r="E52">
            <v>93.5</v>
          </cell>
          <cell r="F52" t="str">
            <v>1</v>
          </cell>
          <cell r="G52">
            <v>0.83129600000000003</v>
          </cell>
        </row>
        <row r="53">
          <cell r="A53" t="str">
            <v>9830698S</v>
          </cell>
          <cell r="B53" t="str">
            <v>Collège</v>
          </cell>
          <cell r="C53">
            <v>86.3</v>
          </cell>
          <cell r="D53">
            <v>93.5</v>
          </cell>
          <cell r="E53">
            <v>93.5</v>
          </cell>
          <cell r="F53" t="str">
            <v>1</v>
          </cell>
          <cell r="G53">
            <v>-1.2371129999999999</v>
          </cell>
        </row>
        <row r="54">
          <cell r="A54" t="str">
            <v>9830002K</v>
          </cell>
          <cell r="B54" t="str">
            <v>Voie GT</v>
          </cell>
          <cell r="C54">
            <v>130.30000000000001</v>
          </cell>
          <cell r="D54">
            <v>107</v>
          </cell>
          <cell r="E54">
            <v>108.7</v>
          </cell>
          <cell r="F54" t="str">
            <v>1</v>
          </cell>
          <cell r="G54">
            <v>5</v>
          </cell>
        </row>
        <row r="55">
          <cell r="A55" t="str">
            <v>9830003L</v>
          </cell>
          <cell r="B55" t="str">
            <v>Voie GT</v>
          </cell>
          <cell r="C55">
            <v>94.3</v>
          </cell>
          <cell r="D55">
            <v>107</v>
          </cell>
          <cell r="E55">
            <v>108.7</v>
          </cell>
          <cell r="F55" t="str">
            <v>1</v>
          </cell>
          <cell r="G55">
            <v>-3.461538</v>
          </cell>
        </row>
        <row r="56">
          <cell r="A56" t="str">
            <v>9830006P</v>
          </cell>
          <cell r="B56" t="str">
            <v>Voie GT</v>
          </cell>
          <cell r="C56">
            <v>87.9</v>
          </cell>
          <cell r="D56">
            <v>107</v>
          </cell>
          <cell r="E56">
            <v>108.7</v>
          </cell>
          <cell r="F56" t="str">
            <v>1</v>
          </cell>
          <cell r="G56">
            <v>-5</v>
          </cell>
        </row>
        <row r="57">
          <cell r="A57" t="str">
            <v>9830261S</v>
          </cell>
          <cell r="B57" t="str">
            <v>Voie GT</v>
          </cell>
          <cell r="C57">
            <v>125</v>
          </cell>
          <cell r="D57">
            <v>113.2</v>
          </cell>
          <cell r="E57">
            <v>108.7</v>
          </cell>
          <cell r="F57" t="str">
            <v>2</v>
          </cell>
          <cell r="G57">
            <v>3.7731479999999999</v>
          </cell>
        </row>
        <row r="58">
          <cell r="A58" t="str">
            <v>9830377T</v>
          </cell>
          <cell r="B58" t="str">
            <v>Voie GT</v>
          </cell>
          <cell r="C58">
            <v>97</v>
          </cell>
          <cell r="D58">
            <v>113.2</v>
          </cell>
          <cell r="E58">
            <v>108.7</v>
          </cell>
          <cell r="F58" t="str">
            <v>2</v>
          </cell>
          <cell r="G58">
            <v>-2.8125</v>
          </cell>
        </row>
        <row r="59">
          <cell r="A59" t="str">
            <v>9830483H</v>
          </cell>
          <cell r="B59" t="str">
            <v>Voie GT</v>
          </cell>
          <cell r="C59">
            <v>93.3</v>
          </cell>
          <cell r="D59">
            <v>107</v>
          </cell>
          <cell r="E59">
            <v>108.7</v>
          </cell>
          <cell r="F59" t="str">
            <v>1</v>
          </cell>
          <cell r="G59">
            <v>-3.7019229999999999</v>
          </cell>
        </row>
        <row r="60">
          <cell r="A60" t="str">
            <v>9830504F</v>
          </cell>
          <cell r="B60" t="str">
            <v>Voie GT</v>
          </cell>
          <cell r="C60">
            <v>98.3</v>
          </cell>
          <cell r="D60">
            <v>113.2</v>
          </cell>
          <cell r="E60">
            <v>108.7</v>
          </cell>
          <cell r="F60" t="str">
            <v>2</v>
          </cell>
          <cell r="G60">
            <v>-2.5</v>
          </cell>
        </row>
        <row r="61">
          <cell r="A61" t="str">
            <v>9830507J</v>
          </cell>
          <cell r="B61" t="str">
            <v>Voie GT</v>
          </cell>
          <cell r="C61">
            <v>90.6</v>
          </cell>
          <cell r="D61">
            <v>107</v>
          </cell>
          <cell r="E61">
            <v>108.7</v>
          </cell>
          <cell r="F61" t="str">
            <v>1</v>
          </cell>
          <cell r="G61">
            <v>-4.350962</v>
          </cell>
        </row>
        <row r="62">
          <cell r="A62" t="str">
            <v>9830557N</v>
          </cell>
          <cell r="B62" t="str">
            <v>Voie GT</v>
          </cell>
          <cell r="C62">
            <v>103.3</v>
          </cell>
          <cell r="D62">
            <v>107</v>
          </cell>
          <cell r="E62">
            <v>108.7</v>
          </cell>
          <cell r="F62" t="str">
            <v>1</v>
          </cell>
          <cell r="G62">
            <v>-1.2980769999999999</v>
          </cell>
        </row>
        <row r="63">
          <cell r="A63" t="str">
            <v>9830635Y</v>
          </cell>
          <cell r="B63" t="str">
            <v>Voie GT</v>
          </cell>
          <cell r="C63">
            <v>98.9</v>
          </cell>
          <cell r="D63">
            <v>107</v>
          </cell>
          <cell r="E63">
            <v>108.7</v>
          </cell>
          <cell r="F63" t="str">
            <v>1</v>
          </cell>
          <cell r="G63">
            <v>-2.355769</v>
          </cell>
        </row>
        <row r="64">
          <cell r="A64" t="str">
            <v>9830693L</v>
          </cell>
          <cell r="B64" t="str">
            <v>Voie GT</v>
          </cell>
          <cell r="C64">
            <v>100.8</v>
          </cell>
          <cell r="D64">
            <v>107</v>
          </cell>
          <cell r="E64">
            <v>108.7</v>
          </cell>
          <cell r="F64" t="str">
            <v>1</v>
          </cell>
          <cell r="G64">
            <v>-1.899038</v>
          </cell>
        </row>
        <row r="65">
          <cell r="A65" t="str">
            <v>9830003L</v>
          </cell>
          <cell r="B65" t="str">
            <v>Voie pro</v>
          </cell>
          <cell r="C65">
            <v>88.4</v>
          </cell>
          <cell r="D65">
            <v>79.8</v>
          </cell>
          <cell r="E65">
            <v>81.7</v>
          </cell>
          <cell r="F65" t="str">
            <v>1</v>
          </cell>
          <cell r="G65">
            <v>4.2948719999999998</v>
          </cell>
        </row>
        <row r="66">
          <cell r="A66" t="str">
            <v>9830006P</v>
          </cell>
          <cell r="B66" t="str">
            <v>Voie pro</v>
          </cell>
          <cell r="C66">
            <v>81</v>
          </cell>
          <cell r="D66">
            <v>79.8</v>
          </cell>
          <cell r="E66">
            <v>81.7</v>
          </cell>
          <cell r="F66" t="str">
            <v>1</v>
          </cell>
          <cell r="G66">
            <v>-0.265152</v>
          </cell>
        </row>
        <row r="67">
          <cell r="A67" t="str">
            <v>9830007R</v>
          </cell>
          <cell r="B67" t="str">
            <v>Voie pro</v>
          </cell>
          <cell r="C67">
            <v>70.599999999999994</v>
          </cell>
          <cell r="D67">
            <v>79.8</v>
          </cell>
          <cell r="E67">
            <v>81.7</v>
          </cell>
          <cell r="F67" t="str">
            <v>1</v>
          </cell>
          <cell r="G67">
            <v>-4.2045450000000004</v>
          </cell>
        </row>
        <row r="68">
          <cell r="A68" t="str">
            <v>9830009T</v>
          </cell>
          <cell r="B68" t="str">
            <v>Voie pro</v>
          </cell>
          <cell r="C68">
            <v>68.5</v>
          </cell>
          <cell r="D68">
            <v>79.8</v>
          </cell>
          <cell r="E68">
            <v>81.7</v>
          </cell>
          <cell r="F68" t="str">
            <v>1</v>
          </cell>
          <cell r="G68">
            <v>-5</v>
          </cell>
        </row>
        <row r="69">
          <cell r="A69" t="str">
            <v>9830269A</v>
          </cell>
          <cell r="B69" t="str">
            <v>Voie pro</v>
          </cell>
          <cell r="C69">
            <v>89.5</v>
          </cell>
          <cell r="D69">
            <v>83.9</v>
          </cell>
          <cell r="E69">
            <v>81.7</v>
          </cell>
          <cell r="F69" t="str">
            <v>2</v>
          </cell>
          <cell r="G69">
            <v>5</v>
          </cell>
        </row>
        <row r="70">
          <cell r="A70" t="str">
            <v>9830270B</v>
          </cell>
          <cell r="B70" t="str">
            <v>Voie pro</v>
          </cell>
          <cell r="C70">
            <v>83.7</v>
          </cell>
          <cell r="D70">
            <v>83.9</v>
          </cell>
          <cell r="E70">
            <v>81.7</v>
          </cell>
          <cell r="F70" t="str">
            <v>2</v>
          </cell>
          <cell r="G70">
            <v>1.2820510000000001</v>
          </cell>
        </row>
        <row r="71">
          <cell r="A71" t="str">
            <v>9830271C</v>
          </cell>
          <cell r="B71" t="str">
            <v>Voie pro</v>
          </cell>
          <cell r="C71">
            <v>85.3</v>
          </cell>
          <cell r="D71">
            <v>83.9</v>
          </cell>
          <cell r="E71">
            <v>81.7</v>
          </cell>
          <cell r="F71" t="str">
            <v>2</v>
          </cell>
          <cell r="G71">
            <v>2.3076919999999999</v>
          </cell>
        </row>
        <row r="72">
          <cell r="A72" t="str">
            <v>9830272D</v>
          </cell>
          <cell r="B72" t="str">
            <v>Voie pro</v>
          </cell>
          <cell r="C72">
            <v>77.900000000000006</v>
          </cell>
          <cell r="D72">
            <v>83.9</v>
          </cell>
          <cell r="E72">
            <v>81.7</v>
          </cell>
          <cell r="F72" t="str">
            <v>2</v>
          </cell>
          <cell r="G72">
            <v>-1.4393940000000001</v>
          </cell>
        </row>
        <row r="73">
          <cell r="A73" t="str">
            <v>9830273E</v>
          </cell>
          <cell r="B73" t="str">
            <v>Voie pro</v>
          </cell>
          <cell r="C73">
            <v>74</v>
          </cell>
          <cell r="D73">
            <v>83.9</v>
          </cell>
          <cell r="E73">
            <v>81.7</v>
          </cell>
          <cell r="F73" t="str">
            <v>2</v>
          </cell>
          <cell r="G73">
            <v>-2.9166669999999999</v>
          </cell>
        </row>
        <row r="74">
          <cell r="A74" t="str">
            <v>9830294C</v>
          </cell>
          <cell r="B74" t="str">
            <v>Voie pro</v>
          </cell>
          <cell r="C74">
            <v>81.599999999999994</v>
          </cell>
          <cell r="D74">
            <v>83.9</v>
          </cell>
          <cell r="E74">
            <v>81.7</v>
          </cell>
          <cell r="F74" t="str">
            <v>2</v>
          </cell>
          <cell r="G74">
            <v>-3.7879000000000003E-2</v>
          </cell>
        </row>
        <row r="75">
          <cell r="A75" t="str">
            <v>9830306R</v>
          </cell>
          <cell r="B75" t="str">
            <v>Voie pro</v>
          </cell>
          <cell r="C75">
            <v>77.400000000000006</v>
          </cell>
          <cell r="D75">
            <v>79.8</v>
          </cell>
          <cell r="E75">
            <v>81.7</v>
          </cell>
          <cell r="F75" t="str">
            <v>1</v>
          </cell>
          <cell r="G75">
            <v>-1.6287879999999999</v>
          </cell>
        </row>
        <row r="76">
          <cell r="A76" t="str">
            <v>9830377T</v>
          </cell>
          <cell r="B76" t="str">
            <v>Voie pro</v>
          </cell>
          <cell r="C76">
            <v>86.7</v>
          </cell>
          <cell r="D76">
            <v>83.9</v>
          </cell>
          <cell r="E76">
            <v>81.7</v>
          </cell>
          <cell r="F76" t="str">
            <v>2</v>
          </cell>
          <cell r="G76">
            <v>3.2051280000000002</v>
          </cell>
        </row>
        <row r="77">
          <cell r="A77" t="str">
            <v>9830401U</v>
          </cell>
          <cell r="B77" t="str">
            <v>Voie pro</v>
          </cell>
          <cell r="C77">
            <v>80.7</v>
          </cell>
          <cell r="D77">
            <v>83.9</v>
          </cell>
          <cell r="E77">
            <v>81.7</v>
          </cell>
          <cell r="F77" t="str">
            <v>2</v>
          </cell>
          <cell r="G77">
            <v>-0.37878800000000001</v>
          </cell>
        </row>
        <row r="78">
          <cell r="A78" t="str">
            <v>9830460H</v>
          </cell>
          <cell r="B78" t="str">
            <v>Voie pro</v>
          </cell>
          <cell r="C78">
            <v>71.5</v>
          </cell>
          <cell r="D78">
            <v>79.8</v>
          </cell>
          <cell r="E78">
            <v>81.7</v>
          </cell>
          <cell r="F78" t="str">
            <v>1</v>
          </cell>
          <cell r="G78">
            <v>-3.8636360000000001</v>
          </cell>
        </row>
        <row r="79">
          <cell r="A79" t="str">
            <v>9830483H</v>
          </cell>
          <cell r="B79" t="str">
            <v>Voie pro</v>
          </cell>
          <cell r="C79">
            <v>71.099999999999994</v>
          </cell>
          <cell r="D79">
            <v>79.8</v>
          </cell>
          <cell r="E79">
            <v>81.7</v>
          </cell>
          <cell r="F79" t="str">
            <v>1</v>
          </cell>
          <cell r="G79">
            <v>-4.0151519999999996</v>
          </cell>
        </row>
        <row r="80">
          <cell r="A80" t="str">
            <v>9830557N</v>
          </cell>
          <cell r="B80" t="str">
            <v>Voie pro</v>
          </cell>
          <cell r="C80">
            <v>86.5</v>
          </cell>
          <cell r="D80">
            <v>79.8</v>
          </cell>
          <cell r="E80">
            <v>81.7</v>
          </cell>
          <cell r="F80" t="str">
            <v>1</v>
          </cell>
          <cell r="G80">
            <v>3.0769229999999999</v>
          </cell>
        </row>
        <row r="81">
          <cell r="A81" t="str">
            <v>9830635Y</v>
          </cell>
          <cell r="B81" t="str">
            <v>Voie pro</v>
          </cell>
          <cell r="C81">
            <v>79.2</v>
          </cell>
          <cell r="D81">
            <v>79.8</v>
          </cell>
          <cell r="E81">
            <v>81.7</v>
          </cell>
          <cell r="F81" t="str">
            <v>1</v>
          </cell>
          <cell r="G81">
            <v>-0.94696999999999998</v>
          </cell>
        </row>
        <row r="82">
          <cell r="A82" t="str">
            <v>9830693L</v>
          </cell>
          <cell r="B82" t="str">
            <v>Voie pro</v>
          </cell>
          <cell r="C82">
            <v>85.3</v>
          </cell>
          <cell r="D82">
            <v>79.8</v>
          </cell>
          <cell r="E82">
            <v>81.7</v>
          </cell>
          <cell r="F82" t="str">
            <v>1</v>
          </cell>
          <cell r="G82">
            <v>2.3076919999999999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 t="str">
            <v>2</v>
          </cell>
          <cell r="C2">
            <v>7.2</v>
          </cell>
          <cell r="D2">
            <v>7.2</v>
          </cell>
          <cell r="E2">
            <v>6.5</v>
          </cell>
          <cell r="F2" t="str">
            <v>1</v>
          </cell>
          <cell r="G2">
            <v>-1.25</v>
          </cell>
        </row>
        <row r="3">
          <cell r="A3" t="str">
            <v>9830003L</v>
          </cell>
          <cell r="B3" t="str">
            <v>2</v>
          </cell>
          <cell r="C3">
            <v>7.4</v>
          </cell>
          <cell r="D3">
            <v>7.2</v>
          </cell>
          <cell r="E3">
            <v>6.5</v>
          </cell>
          <cell r="F3" t="str">
            <v>1</v>
          </cell>
          <cell r="G3">
            <v>-1.607143</v>
          </cell>
        </row>
        <row r="4">
          <cell r="A4" t="str">
            <v>9830261S</v>
          </cell>
          <cell r="B4" t="str">
            <v>2</v>
          </cell>
          <cell r="C4">
            <v>4.0999999999999996</v>
          </cell>
          <cell r="D4">
            <v>4.8</v>
          </cell>
          <cell r="E4">
            <v>6.5</v>
          </cell>
          <cell r="F4" t="str">
            <v>2</v>
          </cell>
          <cell r="G4">
            <v>5</v>
          </cell>
        </row>
        <row r="5">
          <cell r="A5" t="str">
            <v>9830377T</v>
          </cell>
          <cell r="B5" t="str">
            <v>2</v>
          </cell>
          <cell r="C5">
            <v>6.9</v>
          </cell>
          <cell r="D5">
            <v>4.8</v>
          </cell>
          <cell r="E5">
            <v>6.5</v>
          </cell>
          <cell r="F5" t="str">
            <v>2</v>
          </cell>
          <cell r="G5">
            <v>-0.71428599999999998</v>
          </cell>
        </row>
        <row r="6">
          <cell r="A6" t="str">
            <v>9830483H</v>
          </cell>
          <cell r="B6" t="str">
            <v>2</v>
          </cell>
          <cell r="C6">
            <v>7</v>
          </cell>
          <cell r="D6">
            <v>7.2</v>
          </cell>
          <cell r="E6">
            <v>6.5</v>
          </cell>
          <cell r="F6" t="str">
            <v>1</v>
          </cell>
          <cell r="G6">
            <v>-0.89285700000000001</v>
          </cell>
        </row>
        <row r="7">
          <cell r="A7" t="str">
            <v>9830504F</v>
          </cell>
          <cell r="B7" t="str">
            <v>2</v>
          </cell>
          <cell r="C7">
            <v>5.3</v>
          </cell>
          <cell r="D7">
            <v>4.8</v>
          </cell>
          <cell r="E7">
            <v>6.5</v>
          </cell>
          <cell r="F7" t="str">
            <v>2</v>
          </cell>
          <cell r="G7">
            <v>2.5</v>
          </cell>
        </row>
        <row r="8">
          <cell r="A8" t="str">
            <v>9830507J</v>
          </cell>
          <cell r="B8" t="str">
            <v>2</v>
          </cell>
          <cell r="C8">
            <v>9.3000000000000007</v>
          </cell>
          <cell r="D8">
            <v>7.2</v>
          </cell>
          <cell r="E8">
            <v>6.5</v>
          </cell>
          <cell r="F8" t="str">
            <v>1</v>
          </cell>
          <cell r="G8">
            <v>-5</v>
          </cell>
        </row>
        <row r="9">
          <cell r="A9" t="str">
            <v>9830557N</v>
          </cell>
          <cell r="B9" t="str">
            <v>2</v>
          </cell>
          <cell r="C9">
            <v>7</v>
          </cell>
          <cell r="D9">
            <v>7.2</v>
          </cell>
          <cell r="E9">
            <v>6.5</v>
          </cell>
          <cell r="F9" t="str">
            <v>1</v>
          </cell>
          <cell r="G9">
            <v>-0.89285700000000001</v>
          </cell>
        </row>
        <row r="10">
          <cell r="A10" t="str">
            <v>9830635Y</v>
          </cell>
          <cell r="B10" t="str">
            <v>2</v>
          </cell>
          <cell r="C10">
            <v>5.6</v>
          </cell>
          <cell r="D10">
            <v>7.2</v>
          </cell>
          <cell r="E10">
            <v>6.5</v>
          </cell>
          <cell r="F10" t="str">
            <v>1</v>
          </cell>
          <cell r="G10">
            <v>1.875</v>
          </cell>
        </row>
        <row r="11">
          <cell r="A11" t="str">
            <v>9830693L</v>
          </cell>
          <cell r="B11" t="str">
            <v>2</v>
          </cell>
          <cell r="C11">
            <v>7.7</v>
          </cell>
          <cell r="D11">
            <v>7.2</v>
          </cell>
          <cell r="E11">
            <v>6.5</v>
          </cell>
          <cell r="F11" t="str">
            <v>1</v>
          </cell>
          <cell r="G11">
            <v>-2.1428569999999998</v>
          </cell>
        </row>
        <row r="12">
          <cell r="A12" t="str">
            <v>9830003L</v>
          </cell>
          <cell r="B12" t="str">
            <v>2Pro</v>
          </cell>
          <cell r="C12">
            <v>17.399999999999999</v>
          </cell>
          <cell r="D12">
            <v>17.3</v>
          </cell>
          <cell r="E12">
            <v>18</v>
          </cell>
          <cell r="F12" t="str">
            <v>1</v>
          </cell>
          <cell r="G12">
            <v>0.461538</v>
          </cell>
        </row>
        <row r="13">
          <cell r="A13" t="str">
            <v>9830006P</v>
          </cell>
          <cell r="B13" t="str">
            <v>2Pro</v>
          </cell>
          <cell r="C13">
            <v>15.8</v>
          </cell>
          <cell r="D13">
            <v>17.3</v>
          </cell>
          <cell r="E13">
            <v>18</v>
          </cell>
          <cell r="F13" t="str">
            <v>1</v>
          </cell>
          <cell r="G13">
            <v>1.6923079999999999</v>
          </cell>
        </row>
        <row r="14">
          <cell r="A14" t="str">
            <v>9830269A</v>
          </cell>
          <cell r="B14" t="str">
            <v>2Pro</v>
          </cell>
          <cell r="C14">
            <v>16.5</v>
          </cell>
          <cell r="D14">
            <v>19</v>
          </cell>
          <cell r="E14">
            <v>18</v>
          </cell>
          <cell r="F14" t="str">
            <v>2</v>
          </cell>
          <cell r="G14">
            <v>1.1538459999999999</v>
          </cell>
        </row>
        <row r="15">
          <cell r="A15" t="str">
            <v>9830270B</v>
          </cell>
          <cell r="B15" t="str">
            <v>2Pro</v>
          </cell>
          <cell r="C15">
            <v>19.399999999999999</v>
          </cell>
          <cell r="D15">
            <v>19</v>
          </cell>
          <cell r="E15">
            <v>18</v>
          </cell>
          <cell r="F15" t="str">
            <v>2</v>
          </cell>
          <cell r="G15">
            <v>-0.28112399999999999</v>
          </cell>
        </row>
        <row r="16">
          <cell r="A16" t="str">
            <v>9830271C</v>
          </cell>
          <cell r="B16" t="str">
            <v>2Pro</v>
          </cell>
          <cell r="C16">
            <v>16</v>
          </cell>
          <cell r="D16">
            <v>19</v>
          </cell>
          <cell r="E16">
            <v>18</v>
          </cell>
          <cell r="F16" t="str">
            <v>2</v>
          </cell>
          <cell r="G16">
            <v>1.538462</v>
          </cell>
        </row>
        <row r="17">
          <cell r="A17" t="str">
            <v>9830272D</v>
          </cell>
          <cell r="B17" t="str">
            <v>2Pro</v>
          </cell>
          <cell r="C17">
            <v>18.2</v>
          </cell>
          <cell r="D17">
            <v>19</v>
          </cell>
          <cell r="E17">
            <v>18</v>
          </cell>
          <cell r="F17" t="str">
            <v>2</v>
          </cell>
          <cell r="G17">
            <v>-4.0161000000000002E-2</v>
          </cell>
        </row>
        <row r="18">
          <cell r="A18" t="str">
            <v>9830273E</v>
          </cell>
          <cell r="B18" t="str">
            <v>2Pro</v>
          </cell>
          <cell r="C18">
            <v>28.6</v>
          </cell>
          <cell r="D18">
            <v>19</v>
          </cell>
          <cell r="E18">
            <v>18</v>
          </cell>
          <cell r="F18" t="str">
            <v>2</v>
          </cell>
          <cell r="G18">
            <v>-2.128514</v>
          </cell>
        </row>
        <row r="19">
          <cell r="A19" t="str">
            <v>9830294C</v>
          </cell>
          <cell r="B19" t="str">
            <v>2Pro</v>
          </cell>
          <cell r="C19">
            <v>13.5</v>
          </cell>
          <cell r="D19">
            <v>19</v>
          </cell>
          <cell r="E19">
            <v>18</v>
          </cell>
          <cell r="F19" t="str">
            <v>2</v>
          </cell>
          <cell r="G19">
            <v>3.461538</v>
          </cell>
        </row>
        <row r="20">
          <cell r="A20" t="str">
            <v>9830306R</v>
          </cell>
          <cell r="B20" t="str">
            <v>2Pro</v>
          </cell>
          <cell r="C20">
            <v>14.6</v>
          </cell>
          <cell r="D20">
            <v>17.3</v>
          </cell>
          <cell r="E20">
            <v>18</v>
          </cell>
          <cell r="F20" t="str">
            <v>1</v>
          </cell>
          <cell r="G20">
            <v>2.6153849999999998</v>
          </cell>
        </row>
        <row r="21">
          <cell r="A21" t="str">
            <v>9830377T</v>
          </cell>
          <cell r="B21" t="str">
            <v>2Pro</v>
          </cell>
          <cell r="C21">
            <v>28.2</v>
          </cell>
          <cell r="D21">
            <v>19</v>
          </cell>
          <cell r="E21">
            <v>18</v>
          </cell>
          <cell r="F21" t="str">
            <v>2</v>
          </cell>
          <cell r="G21">
            <v>-2.0481929999999999</v>
          </cell>
        </row>
        <row r="22">
          <cell r="A22" t="str">
            <v>9830401U</v>
          </cell>
          <cell r="B22" t="str">
            <v>2Pro</v>
          </cell>
          <cell r="C22">
            <v>16.7</v>
          </cell>
          <cell r="D22">
            <v>19</v>
          </cell>
          <cell r="E22">
            <v>18</v>
          </cell>
          <cell r="F22" t="str">
            <v>2</v>
          </cell>
          <cell r="G22">
            <v>1</v>
          </cell>
        </row>
        <row r="23">
          <cell r="A23" t="str">
            <v>9830460H</v>
          </cell>
          <cell r="B23" t="str">
            <v>2Pro</v>
          </cell>
          <cell r="C23">
            <v>11.5</v>
          </cell>
          <cell r="D23">
            <v>17.3</v>
          </cell>
          <cell r="E23">
            <v>18</v>
          </cell>
          <cell r="F23" t="str">
            <v>1</v>
          </cell>
          <cell r="G23">
            <v>5</v>
          </cell>
        </row>
        <row r="24">
          <cell r="A24" t="str">
            <v>9830483H</v>
          </cell>
          <cell r="B24" t="str">
            <v>2Pro</v>
          </cell>
          <cell r="C24">
            <v>33.299999999999997</v>
          </cell>
          <cell r="D24">
            <v>17.3</v>
          </cell>
          <cell r="E24">
            <v>18</v>
          </cell>
          <cell r="F24" t="str">
            <v>1</v>
          </cell>
          <cell r="G24">
            <v>-3.072289</v>
          </cell>
        </row>
        <row r="25">
          <cell r="A25" t="str">
            <v>9830557N</v>
          </cell>
          <cell r="B25" t="str">
            <v>2Pro</v>
          </cell>
          <cell r="C25">
            <v>42.9</v>
          </cell>
          <cell r="D25">
            <v>17.3</v>
          </cell>
          <cell r="E25">
            <v>18</v>
          </cell>
          <cell r="F25" t="str">
            <v>1</v>
          </cell>
          <cell r="G25">
            <v>-5</v>
          </cell>
        </row>
        <row r="26">
          <cell r="A26" t="str">
            <v>9830635Y</v>
          </cell>
          <cell r="B26" t="str">
            <v>2Pro</v>
          </cell>
          <cell r="C26">
            <v>15.6</v>
          </cell>
          <cell r="D26">
            <v>17.3</v>
          </cell>
          <cell r="E26">
            <v>18</v>
          </cell>
          <cell r="F26" t="str">
            <v>1</v>
          </cell>
          <cell r="G26">
            <v>1.8461540000000001</v>
          </cell>
        </row>
        <row r="27">
          <cell r="A27" t="str">
            <v>9830693L</v>
          </cell>
          <cell r="B27" t="str">
            <v>2Pro</v>
          </cell>
          <cell r="C27">
            <v>19.399999999999999</v>
          </cell>
          <cell r="D27">
            <v>17.3</v>
          </cell>
          <cell r="E27">
            <v>18</v>
          </cell>
          <cell r="F27" t="str">
            <v>1</v>
          </cell>
          <cell r="G27">
            <v>-0.28112399999999999</v>
          </cell>
        </row>
        <row r="28">
          <cell r="A28" t="str">
            <v>9830004M</v>
          </cell>
          <cell r="B28" t="str">
            <v>6</v>
          </cell>
          <cell r="C28">
            <v>8.8000000000000007</v>
          </cell>
          <cell r="D28">
            <v>8.6999999999999993</v>
          </cell>
          <cell r="E28">
            <v>9.1</v>
          </cell>
          <cell r="F28" t="str">
            <v>1</v>
          </cell>
          <cell r="G28">
            <v>0.234375</v>
          </cell>
        </row>
        <row r="29">
          <cell r="A29" t="str">
            <v>9830007R</v>
          </cell>
          <cell r="B29" t="str">
            <v>6</v>
          </cell>
          <cell r="C29">
            <v>6.7</v>
          </cell>
          <cell r="D29">
            <v>8.6999999999999993</v>
          </cell>
          <cell r="E29">
            <v>9.1</v>
          </cell>
          <cell r="F29" t="str">
            <v>1</v>
          </cell>
          <cell r="G29">
            <v>1.875</v>
          </cell>
        </row>
        <row r="30">
          <cell r="A30" t="str">
            <v>9830008S</v>
          </cell>
          <cell r="B30" t="str">
            <v>6</v>
          </cell>
          <cell r="C30">
            <v>11</v>
          </cell>
          <cell r="D30">
            <v>8.6999999999999993</v>
          </cell>
          <cell r="E30">
            <v>9.1</v>
          </cell>
          <cell r="F30" t="str">
            <v>1</v>
          </cell>
          <cell r="G30">
            <v>-0.42600900000000003</v>
          </cell>
        </row>
        <row r="31">
          <cell r="A31" t="str">
            <v>9830009T</v>
          </cell>
          <cell r="B31" t="str">
            <v>6</v>
          </cell>
          <cell r="C31">
            <v>10.6</v>
          </cell>
          <cell r="D31">
            <v>8.6999999999999993</v>
          </cell>
          <cell r="E31">
            <v>9.1</v>
          </cell>
          <cell r="F31" t="str">
            <v>1</v>
          </cell>
          <cell r="G31">
            <v>-0.33632299999999998</v>
          </cell>
        </row>
        <row r="32">
          <cell r="A32" t="str">
            <v>9830010U</v>
          </cell>
          <cell r="B32" t="str">
            <v>6</v>
          </cell>
          <cell r="C32">
            <v>21.1</v>
          </cell>
          <cell r="D32">
            <v>8.6999999999999993</v>
          </cell>
          <cell r="E32">
            <v>9.1</v>
          </cell>
          <cell r="F32" t="str">
            <v>1</v>
          </cell>
          <cell r="G32">
            <v>-2.6905830000000002</v>
          </cell>
        </row>
        <row r="33">
          <cell r="A33" t="str">
            <v>9830259P</v>
          </cell>
          <cell r="B33" t="str">
            <v>6</v>
          </cell>
          <cell r="C33">
            <v>15.4</v>
          </cell>
          <cell r="D33">
            <v>10.7</v>
          </cell>
          <cell r="E33">
            <v>9.1</v>
          </cell>
          <cell r="F33" t="str">
            <v>2</v>
          </cell>
          <cell r="G33">
            <v>-1.4125559999999999</v>
          </cell>
        </row>
        <row r="34">
          <cell r="A34" t="str">
            <v>9830260R</v>
          </cell>
          <cell r="B34" t="str">
            <v>6</v>
          </cell>
          <cell r="C34">
            <v>2.9</v>
          </cell>
          <cell r="D34">
            <v>10.7</v>
          </cell>
          <cell r="E34">
            <v>9.1</v>
          </cell>
          <cell r="F34" t="str">
            <v>2</v>
          </cell>
          <cell r="G34">
            <v>4.84375</v>
          </cell>
        </row>
        <row r="35">
          <cell r="A35" t="str">
            <v>9830263U</v>
          </cell>
          <cell r="B35" t="str">
            <v>6</v>
          </cell>
          <cell r="C35">
            <v>14.5</v>
          </cell>
          <cell r="D35">
            <v>10.7</v>
          </cell>
          <cell r="E35">
            <v>9.1</v>
          </cell>
          <cell r="F35" t="str">
            <v>2</v>
          </cell>
          <cell r="G35">
            <v>-1.2107619999999999</v>
          </cell>
        </row>
        <row r="36">
          <cell r="A36" t="str">
            <v>9830264V</v>
          </cell>
          <cell r="B36" t="str">
            <v>6</v>
          </cell>
          <cell r="C36">
            <v>13.3</v>
          </cell>
          <cell r="D36">
            <v>10.7</v>
          </cell>
          <cell r="E36">
            <v>9.1</v>
          </cell>
          <cell r="F36" t="str">
            <v>2</v>
          </cell>
          <cell r="G36">
            <v>-0.94170399999999999</v>
          </cell>
        </row>
        <row r="37">
          <cell r="A37" t="str">
            <v>9830265W</v>
          </cell>
          <cell r="B37" t="str">
            <v>6</v>
          </cell>
          <cell r="C37">
            <v>6.5</v>
          </cell>
          <cell r="D37">
            <v>10.7</v>
          </cell>
          <cell r="E37">
            <v>9.1</v>
          </cell>
          <cell r="F37" t="str">
            <v>2</v>
          </cell>
          <cell r="G37">
            <v>2.03125</v>
          </cell>
        </row>
        <row r="38">
          <cell r="A38" t="str">
            <v>9830266X</v>
          </cell>
          <cell r="B38" t="str">
            <v>6</v>
          </cell>
          <cell r="C38">
            <v>16</v>
          </cell>
          <cell r="D38">
            <v>10.7</v>
          </cell>
          <cell r="E38">
            <v>9.1</v>
          </cell>
          <cell r="F38" t="str">
            <v>2</v>
          </cell>
          <cell r="G38">
            <v>-1.547085</v>
          </cell>
        </row>
        <row r="39">
          <cell r="A39" t="str">
            <v>9830277J</v>
          </cell>
          <cell r="B39" t="str">
            <v>6</v>
          </cell>
          <cell r="C39">
            <v>9.1999999999999993</v>
          </cell>
          <cell r="D39">
            <v>8.6999999999999993</v>
          </cell>
          <cell r="E39">
            <v>9.1</v>
          </cell>
          <cell r="F39" t="str">
            <v>1</v>
          </cell>
          <cell r="G39">
            <v>-2.2422000000000001E-2</v>
          </cell>
        </row>
        <row r="40">
          <cell r="A40" t="str">
            <v>9830278K</v>
          </cell>
          <cell r="B40" t="str">
            <v>6</v>
          </cell>
          <cell r="C40">
            <v>5.4</v>
          </cell>
          <cell r="D40">
            <v>8.6999999999999993</v>
          </cell>
          <cell r="E40">
            <v>9.1</v>
          </cell>
          <cell r="F40" t="str">
            <v>1</v>
          </cell>
          <cell r="G40">
            <v>2.890625</v>
          </cell>
        </row>
        <row r="41">
          <cell r="A41" t="str">
            <v>9830295D</v>
          </cell>
          <cell r="B41" t="str">
            <v>6</v>
          </cell>
          <cell r="C41">
            <v>5.9</v>
          </cell>
          <cell r="D41">
            <v>10.7</v>
          </cell>
          <cell r="E41">
            <v>9.1</v>
          </cell>
          <cell r="F41" t="str">
            <v>2</v>
          </cell>
          <cell r="G41">
            <v>2.5</v>
          </cell>
        </row>
        <row r="42">
          <cell r="A42" t="str">
            <v>9830297F</v>
          </cell>
          <cell r="B42" t="str">
            <v>6</v>
          </cell>
          <cell r="C42">
            <v>10</v>
          </cell>
          <cell r="D42">
            <v>10.7</v>
          </cell>
          <cell r="E42">
            <v>9.1</v>
          </cell>
          <cell r="F42" t="str">
            <v>2</v>
          </cell>
          <cell r="G42">
            <v>-0.201794</v>
          </cell>
        </row>
        <row r="43">
          <cell r="A43" t="str">
            <v>9830354T</v>
          </cell>
          <cell r="B43" t="str">
            <v>6</v>
          </cell>
          <cell r="C43">
            <v>24</v>
          </cell>
          <cell r="D43">
            <v>10.7</v>
          </cell>
          <cell r="E43">
            <v>9.1</v>
          </cell>
          <cell r="F43" t="str">
            <v>2</v>
          </cell>
          <cell r="G43">
            <v>-3.3408069999999999</v>
          </cell>
        </row>
        <row r="44">
          <cell r="A44" t="str">
            <v>9830355U</v>
          </cell>
          <cell r="B44" t="str">
            <v>6</v>
          </cell>
          <cell r="C44">
            <v>11.6</v>
          </cell>
          <cell r="D44">
            <v>8.6999999999999993</v>
          </cell>
          <cell r="E44">
            <v>9.1</v>
          </cell>
          <cell r="F44" t="str">
            <v>1</v>
          </cell>
          <cell r="G44">
            <v>-0.56053799999999998</v>
          </cell>
        </row>
        <row r="45">
          <cell r="A45" t="str">
            <v>9830356V</v>
          </cell>
          <cell r="B45" t="str">
            <v>6</v>
          </cell>
          <cell r="C45">
            <v>7.6</v>
          </cell>
          <cell r="D45">
            <v>8.6999999999999993</v>
          </cell>
          <cell r="E45">
            <v>9.1</v>
          </cell>
          <cell r="F45" t="str">
            <v>1</v>
          </cell>
          <cell r="G45">
            <v>1.171875</v>
          </cell>
        </row>
        <row r="46">
          <cell r="A46" t="str">
            <v>9830357W</v>
          </cell>
          <cell r="B46" t="str">
            <v>6</v>
          </cell>
          <cell r="C46">
            <v>5.3</v>
          </cell>
          <cell r="D46">
            <v>8.6999999999999993</v>
          </cell>
          <cell r="E46">
            <v>9.1</v>
          </cell>
          <cell r="F46" t="str">
            <v>1</v>
          </cell>
          <cell r="G46">
            <v>2.96875</v>
          </cell>
        </row>
        <row r="47">
          <cell r="A47" t="str">
            <v>9830381X</v>
          </cell>
          <cell r="B47" t="str">
            <v>6</v>
          </cell>
          <cell r="C47">
            <v>8.1</v>
          </cell>
          <cell r="D47">
            <v>10.7</v>
          </cell>
          <cell r="E47">
            <v>9.1</v>
          </cell>
          <cell r="F47" t="str">
            <v>2</v>
          </cell>
          <cell r="G47">
            <v>0.78125</v>
          </cell>
        </row>
        <row r="48">
          <cell r="A48" t="str">
            <v>9830382Y</v>
          </cell>
          <cell r="B48" t="str">
            <v>6</v>
          </cell>
          <cell r="C48">
            <v>29.4</v>
          </cell>
          <cell r="D48">
            <v>10.7</v>
          </cell>
          <cell r="E48">
            <v>9.1</v>
          </cell>
          <cell r="F48" t="str">
            <v>2</v>
          </cell>
          <cell r="G48">
            <v>-4.5515699999999999</v>
          </cell>
        </row>
        <row r="49">
          <cell r="A49" t="str">
            <v>9830384A</v>
          </cell>
          <cell r="B49" t="str">
            <v>6</v>
          </cell>
          <cell r="C49">
            <v>4.0999999999999996</v>
          </cell>
          <cell r="D49">
            <v>8.6999999999999993</v>
          </cell>
          <cell r="E49">
            <v>9.1</v>
          </cell>
          <cell r="F49" t="str">
            <v>1</v>
          </cell>
          <cell r="G49">
            <v>3.90625</v>
          </cell>
        </row>
        <row r="50">
          <cell r="A50" t="str">
            <v>9830392J</v>
          </cell>
          <cell r="B50" t="str">
            <v>6</v>
          </cell>
          <cell r="C50">
            <v>11.1</v>
          </cell>
          <cell r="D50">
            <v>10.7</v>
          </cell>
          <cell r="E50">
            <v>9.1</v>
          </cell>
          <cell r="F50" t="str">
            <v>2</v>
          </cell>
          <cell r="G50">
            <v>-0.44843</v>
          </cell>
        </row>
        <row r="51">
          <cell r="A51" t="str">
            <v>9830400T</v>
          </cell>
          <cell r="B51" t="str">
            <v>6</v>
          </cell>
          <cell r="C51">
            <v>6.2</v>
          </cell>
          <cell r="D51">
            <v>10.7</v>
          </cell>
          <cell r="E51">
            <v>9.1</v>
          </cell>
          <cell r="F51" t="str">
            <v>2</v>
          </cell>
          <cell r="G51">
            <v>2.265625</v>
          </cell>
        </row>
        <row r="52">
          <cell r="A52" t="str">
            <v>9830418M</v>
          </cell>
          <cell r="B52" t="str">
            <v>6</v>
          </cell>
          <cell r="C52">
            <v>2.9</v>
          </cell>
          <cell r="D52">
            <v>8.6999999999999993</v>
          </cell>
          <cell r="E52">
            <v>9.1</v>
          </cell>
          <cell r="F52" t="str">
            <v>1</v>
          </cell>
          <cell r="G52">
            <v>4.84375</v>
          </cell>
        </row>
        <row r="53">
          <cell r="A53" t="str">
            <v>9830419N</v>
          </cell>
          <cell r="B53" t="str">
            <v>6</v>
          </cell>
          <cell r="C53">
            <v>15.7</v>
          </cell>
          <cell r="D53">
            <v>8.6999999999999993</v>
          </cell>
          <cell r="E53">
            <v>9.1</v>
          </cell>
          <cell r="F53" t="str">
            <v>1</v>
          </cell>
          <cell r="G53">
            <v>-1.4798210000000001</v>
          </cell>
        </row>
        <row r="54">
          <cell r="A54" t="str">
            <v>9830420P</v>
          </cell>
          <cell r="B54" t="str">
            <v>6</v>
          </cell>
          <cell r="C54">
            <v>21.1</v>
          </cell>
          <cell r="D54">
            <v>10.7</v>
          </cell>
          <cell r="E54">
            <v>9.1</v>
          </cell>
          <cell r="F54" t="str">
            <v>2</v>
          </cell>
          <cell r="G54">
            <v>-2.6905830000000002</v>
          </cell>
        </row>
        <row r="55">
          <cell r="A55" t="str">
            <v>9830431B</v>
          </cell>
          <cell r="B55" t="str">
            <v>6</v>
          </cell>
          <cell r="C55">
            <v>4.8</v>
          </cell>
          <cell r="D55">
            <v>10.7</v>
          </cell>
          <cell r="E55">
            <v>9.1</v>
          </cell>
          <cell r="F55" t="str">
            <v>2</v>
          </cell>
          <cell r="G55">
            <v>3.359375</v>
          </cell>
        </row>
        <row r="56">
          <cell r="A56" t="str">
            <v>9830447U</v>
          </cell>
          <cell r="B56" t="str">
            <v>6</v>
          </cell>
          <cell r="C56">
            <v>21.7</v>
          </cell>
          <cell r="D56">
            <v>10.7</v>
          </cell>
          <cell r="E56">
            <v>9.1</v>
          </cell>
          <cell r="F56" t="str">
            <v>2</v>
          </cell>
          <cell r="G56">
            <v>-2.8251119999999998</v>
          </cell>
        </row>
        <row r="57">
          <cell r="A57" t="str">
            <v>9830472W</v>
          </cell>
          <cell r="B57" t="str">
            <v>6</v>
          </cell>
          <cell r="C57">
            <v>16.7</v>
          </cell>
          <cell r="D57">
            <v>10.7</v>
          </cell>
          <cell r="E57">
            <v>9.1</v>
          </cell>
          <cell r="F57" t="str">
            <v>2</v>
          </cell>
          <cell r="G57">
            <v>-1.7040360000000001</v>
          </cell>
        </row>
        <row r="58">
          <cell r="A58" t="str">
            <v>9830474Y</v>
          </cell>
          <cell r="B58" t="str">
            <v>6</v>
          </cell>
          <cell r="C58">
            <v>14</v>
          </cell>
          <cell r="D58">
            <v>8.6999999999999993</v>
          </cell>
          <cell r="E58">
            <v>9.1</v>
          </cell>
          <cell r="F58" t="str">
            <v>1</v>
          </cell>
          <cell r="G58">
            <v>-1.0986549999999999</v>
          </cell>
        </row>
        <row r="59">
          <cell r="A59" t="str">
            <v>9830477B</v>
          </cell>
          <cell r="B59" t="str">
            <v>6</v>
          </cell>
          <cell r="C59">
            <v>13</v>
          </cell>
          <cell r="D59">
            <v>8.6999999999999993</v>
          </cell>
          <cell r="E59">
            <v>9.1</v>
          </cell>
          <cell r="F59" t="str">
            <v>1</v>
          </cell>
          <cell r="G59">
            <v>-0.87443899999999997</v>
          </cell>
        </row>
        <row r="60">
          <cell r="A60" t="str">
            <v>9830482G</v>
          </cell>
          <cell r="B60" t="str">
            <v>6</v>
          </cell>
          <cell r="C60">
            <v>31.4</v>
          </cell>
          <cell r="D60">
            <v>8.6999999999999993</v>
          </cell>
          <cell r="E60">
            <v>9.1</v>
          </cell>
          <cell r="F60" t="str">
            <v>1</v>
          </cell>
          <cell r="G60">
            <v>-5</v>
          </cell>
        </row>
        <row r="61">
          <cell r="A61" t="str">
            <v>9830493U</v>
          </cell>
          <cell r="B61" t="str">
            <v>6</v>
          </cell>
          <cell r="C61">
            <v>2.7</v>
          </cell>
          <cell r="D61">
            <v>8.6999999999999993</v>
          </cell>
          <cell r="E61">
            <v>9.1</v>
          </cell>
          <cell r="F61" t="str">
            <v>1</v>
          </cell>
          <cell r="G61">
            <v>5</v>
          </cell>
        </row>
        <row r="62">
          <cell r="A62" t="str">
            <v>9830518W</v>
          </cell>
          <cell r="B62" t="str">
            <v>6</v>
          </cell>
          <cell r="C62">
            <v>6.7</v>
          </cell>
          <cell r="D62">
            <v>10.7</v>
          </cell>
          <cell r="E62">
            <v>9.1</v>
          </cell>
          <cell r="F62" t="str">
            <v>2</v>
          </cell>
          <cell r="G62">
            <v>1.875</v>
          </cell>
        </row>
        <row r="63">
          <cell r="A63" t="str">
            <v>9830522A</v>
          </cell>
          <cell r="B63" t="str">
            <v>6</v>
          </cell>
          <cell r="C63">
            <v>6.2</v>
          </cell>
          <cell r="D63">
            <v>8.6999999999999993</v>
          </cell>
          <cell r="E63">
            <v>9.1</v>
          </cell>
          <cell r="F63" t="str">
            <v>1</v>
          </cell>
          <cell r="G63">
            <v>2.265625</v>
          </cell>
        </row>
        <row r="64">
          <cell r="A64" t="str">
            <v>9830524C</v>
          </cell>
          <cell r="B64" t="str">
            <v>6</v>
          </cell>
          <cell r="C64">
            <v>7.6</v>
          </cell>
          <cell r="D64">
            <v>8.6999999999999993</v>
          </cell>
          <cell r="E64">
            <v>9.1</v>
          </cell>
          <cell r="F64" t="str">
            <v>1</v>
          </cell>
          <cell r="G64">
            <v>1.171875</v>
          </cell>
        </row>
        <row r="65">
          <cell r="A65" t="str">
            <v>9830538T</v>
          </cell>
          <cell r="B65" t="str">
            <v>6</v>
          </cell>
          <cell r="C65">
            <v>4.3</v>
          </cell>
          <cell r="D65">
            <v>8.6999999999999993</v>
          </cell>
          <cell r="E65">
            <v>9.1</v>
          </cell>
          <cell r="F65" t="str">
            <v>1</v>
          </cell>
          <cell r="G65">
            <v>3.75</v>
          </cell>
        </row>
        <row r="66">
          <cell r="A66" t="str">
            <v>9830616C</v>
          </cell>
          <cell r="B66" t="str">
            <v>6</v>
          </cell>
          <cell r="C66">
            <v>9.1999999999999993</v>
          </cell>
          <cell r="D66">
            <v>8.6999999999999993</v>
          </cell>
          <cell r="E66">
            <v>9.1</v>
          </cell>
          <cell r="F66" t="str">
            <v>1</v>
          </cell>
          <cell r="G66">
            <v>-2.2422000000000001E-2</v>
          </cell>
        </row>
        <row r="67">
          <cell r="A67" t="str">
            <v>9830624L</v>
          </cell>
          <cell r="B67" t="str">
            <v>6</v>
          </cell>
          <cell r="C67">
            <v>7.5</v>
          </cell>
          <cell r="D67">
            <v>8.6999999999999993</v>
          </cell>
          <cell r="E67">
            <v>9.1</v>
          </cell>
          <cell r="F67" t="str">
            <v>1</v>
          </cell>
          <cell r="G67">
            <v>1.25</v>
          </cell>
        </row>
        <row r="68">
          <cell r="A68" t="str">
            <v>9830625M</v>
          </cell>
          <cell r="B68" t="str">
            <v>6</v>
          </cell>
          <cell r="C68">
            <v>9.5</v>
          </cell>
          <cell r="D68">
            <v>8.6999999999999993</v>
          </cell>
          <cell r="E68">
            <v>9.1</v>
          </cell>
          <cell r="F68" t="str">
            <v>1</v>
          </cell>
          <cell r="G68">
            <v>-8.9686000000000002E-2</v>
          </cell>
        </row>
        <row r="69">
          <cell r="A69" t="str">
            <v>9830626N</v>
          </cell>
          <cell r="B69" t="str">
            <v>6</v>
          </cell>
          <cell r="C69">
            <v>8.3000000000000007</v>
          </cell>
          <cell r="D69">
            <v>8.6999999999999993</v>
          </cell>
          <cell r="E69">
            <v>9.1</v>
          </cell>
          <cell r="F69" t="str">
            <v>1</v>
          </cell>
          <cell r="G69">
            <v>0.625</v>
          </cell>
        </row>
        <row r="70">
          <cell r="A70" t="str">
            <v>9830632V</v>
          </cell>
          <cell r="B70" t="str">
            <v>6</v>
          </cell>
          <cell r="C70">
            <v>10.7</v>
          </cell>
          <cell r="D70">
            <v>8.6999999999999993</v>
          </cell>
          <cell r="E70">
            <v>9.1</v>
          </cell>
          <cell r="F70" t="str">
            <v>1</v>
          </cell>
          <cell r="G70">
            <v>-0.35874400000000001</v>
          </cell>
        </row>
        <row r="71">
          <cell r="A71" t="str">
            <v>9830639C</v>
          </cell>
          <cell r="B71" t="str">
            <v>6</v>
          </cell>
          <cell r="C71">
            <v>14.3</v>
          </cell>
          <cell r="D71">
            <v>8.6999999999999993</v>
          </cell>
          <cell r="E71">
            <v>9.1</v>
          </cell>
          <cell r="F71" t="str">
            <v>1</v>
          </cell>
          <cell r="G71">
            <v>-1.1659189999999999</v>
          </cell>
        </row>
        <row r="72">
          <cell r="A72" t="str">
            <v>9830640D</v>
          </cell>
          <cell r="B72" t="str">
            <v>6</v>
          </cell>
          <cell r="C72">
            <v>6.5</v>
          </cell>
          <cell r="D72">
            <v>8.6999999999999993</v>
          </cell>
          <cell r="E72">
            <v>9.1</v>
          </cell>
          <cell r="F72" t="str">
            <v>1</v>
          </cell>
          <cell r="G72">
            <v>2.03125</v>
          </cell>
        </row>
        <row r="73">
          <cell r="A73" t="str">
            <v>9830649N</v>
          </cell>
          <cell r="B73" t="str">
            <v>6</v>
          </cell>
          <cell r="C73">
            <v>3.4</v>
          </cell>
          <cell r="D73">
            <v>8.6999999999999993</v>
          </cell>
          <cell r="E73">
            <v>9.1</v>
          </cell>
          <cell r="F73" t="str">
            <v>1</v>
          </cell>
          <cell r="G73">
            <v>4.453125</v>
          </cell>
        </row>
        <row r="74">
          <cell r="A74" t="str">
            <v>9830656W</v>
          </cell>
          <cell r="B74" t="str">
            <v>6</v>
          </cell>
          <cell r="C74">
            <v>11.2</v>
          </cell>
          <cell r="D74">
            <v>8.6999999999999993</v>
          </cell>
          <cell r="E74">
            <v>9.1</v>
          </cell>
          <cell r="F74" t="str">
            <v>1</v>
          </cell>
          <cell r="G74">
            <v>-0.47085199999999999</v>
          </cell>
        </row>
        <row r="75">
          <cell r="A75" t="str">
            <v>9830681Y</v>
          </cell>
          <cell r="B75" t="str">
            <v>6</v>
          </cell>
          <cell r="C75">
            <v>5.4</v>
          </cell>
          <cell r="D75">
            <v>8.6999999999999993</v>
          </cell>
          <cell r="E75">
            <v>9.1</v>
          </cell>
          <cell r="F75" t="str">
            <v>1</v>
          </cell>
          <cell r="G75">
            <v>2.890625</v>
          </cell>
        </row>
        <row r="76">
          <cell r="A76" t="str">
            <v>9830691J</v>
          </cell>
          <cell r="B76" t="str">
            <v>6</v>
          </cell>
          <cell r="C76">
            <v>4.7</v>
          </cell>
          <cell r="D76">
            <v>8.6999999999999993</v>
          </cell>
          <cell r="E76">
            <v>9.1</v>
          </cell>
          <cell r="F76" t="str">
            <v>1</v>
          </cell>
          <cell r="G76">
            <v>3.4375</v>
          </cell>
        </row>
        <row r="77">
          <cell r="A77" t="str">
            <v>9830698S</v>
          </cell>
          <cell r="B77" t="str">
            <v>6</v>
          </cell>
          <cell r="C77">
            <v>10.7</v>
          </cell>
          <cell r="D77">
            <v>8.6999999999999993</v>
          </cell>
          <cell r="E77">
            <v>9.1</v>
          </cell>
          <cell r="F77" t="str">
            <v>1</v>
          </cell>
          <cell r="G77">
            <v>-0.35874400000000001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33.9</v>
          </cell>
          <cell r="C2">
            <v>46.7</v>
          </cell>
          <cell r="D2">
            <v>47.8</v>
          </cell>
          <cell r="E2" t="str">
            <v>FME_IND_NAT_601</v>
          </cell>
          <cell r="F2" t="str">
            <v>Public</v>
          </cell>
        </row>
        <row r="3">
          <cell r="A3" t="str">
            <v>9830007R</v>
          </cell>
          <cell r="B3">
            <v>50.6</v>
          </cell>
          <cell r="C3">
            <v>46.7</v>
          </cell>
          <cell r="D3">
            <v>47.8</v>
          </cell>
          <cell r="E3" t="str">
            <v>FME_IND_NAT_601</v>
          </cell>
          <cell r="F3" t="str">
            <v>Public</v>
          </cell>
        </row>
        <row r="4">
          <cell r="A4" t="str">
            <v>9830008S</v>
          </cell>
          <cell r="B4">
            <v>61.7</v>
          </cell>
          <cell r="C4">
            <v>46.7</v>
          </cell>
          <cell r="D4">
            <v>47.8</v>
          </cell>
          <cell r="E4" t="str">
            <v>FME_IND_NAT_601</v>
          </cell>
          <cell r="F4" t="str">
            <v>Public</v>
          </cell>
        </row>
        <row r="5">
          <cell r="A5" t="str">
            <v>9830009T</v>
          </cell>
          <cell r="B5">
            <v>48.9</v>
          </cell>
          <cell r="C5">
            <v>46.7</v>
          </cell>
          <cell r="D5">
            <v>47.8</v>
          </cell>
          <cell r="E5" t="str">
            <v>FME_IND_NAT_601</v>
          </cell>
          <cell r="F5" t="str">
            <v>Public</v>
          </cell>
        </row>
        <row r="6">
          <cell r="A6" t="str">
            <v>9830010U</v>
          </cell>
          <cell r="B6">
            <v>51.3</v>
          </cell>
          <cell r="C6">
            <v>46.7</v>
          </cell>
          <cell r="D6">
            <v>47.8</v>
          </cell>
          <cell r="E6" t="str">
            <v>FME_IND_NAT_601</v>
          </cell>
          <cell r="F6" t="str">
            <v>Public</v>
          </cell>
        </row>
        <row r="7">
          <cell r="A7" t="str">
            <v>9830259P</v>
          </cell>
          <cell r="B7">
            <v>63.1</v>
          </cell>
          <cell r="C7">
            <v>51.2</v>
          </cell>
          <cell r="D7">
            <v>47.8</v>
          </cell>
          <cell r="E7" t="str">
            <v>FME_IND_NAT_601</v>
          </cell>
          <cell r="F7" t="str">
            <v>Privé sous contrat</v>
          </cell>
        </row>
        <row r="8">
          <cell r="A8" t="str">
            <v>9830260R</v>
          </cell>
          <cell r="B8">
            <v>15.9</v>
          </cell>
          <cell r="C8">
            <v>51.2</v>
          </cell>
          <cell r="D8">
            <v>47.8</v>
          </cell>
          <cell r="E8" t="str">
            <v>FME_IND_NAT_601</v>
          </cell>
          <cell r="F8" t="str">
            <v>Privé sous contrat</v>
          </cell>
        </row>
        <row r="9">
          <cell r="A9" t="str">
            <v>9830263U</v>
          </cell>
          <cell r="B9">
            <v>37.1</v>
          </cell>
          <cell r="C9">
            <v>51.2</v>
          </cell>
          <cell r="D9">
            <v>47.8</v>
          </cell>
          <cell r="E9" t="str">
            <v>FME_IND_NAT_601</v>
          </cell>
          <cell r="F9" t="str">
            <v>Privé sous contrat</v>
          </cell>
        </row>
        <row r="10">
          <cell r="A10" t="str">
            <v>9830264V</v>
          </cell>
          <cell r="B10">
            <v>41.7</v>
          </cell>
          <cell r="C10">
            <v>51.2</v>
          </cell>
          <cell r="D10">
            <v>47.8</v>
          </cell>
          <cell r="E10" t="str">
            <v>FME_IND_NAT_601</v>
          </cell>
          <cell r="F10" t="str">
            <v>Privé sous contrat</v>
          </cell>
        </row>
        <row r="11">
          <cell r="A11" t="str">
            <v>9830265W</v>
          </cell>
          <cell r="B11">
            <v>39.5</v>
          </cell>
          <cell r="C11">
            <v>51.2</v>
          </cell>
          <cell r="D11">
            <v>47.8</v>
          </cell>
          <cell r="E11" t="str">
            <v>FME_IND_NAT_601</v>
          </cell>
          <cell r="F11" t="str">
            <v>Privé sous contrat</v>
          </cell>
        </row>
        <row r="12">
          <cell r="A12" t="str">
            <v>9830266X</v>
          </cell>
          <cell r="B12">
            <v>72.2</v>
          </cell>
          <cell r="C12">
            <v>51.2</v>
          </cell>
          <cell r="D12">
            <v>47.8</v>
          </cell>
          <cell r="E12" t="str">
            <v>FME_IND_NAT_601</v>
          </cell>
          <cell r="F12" t="str">
            <v>Privé sous contrat</v>
          </cell>
        </row>
        <row r="13">
          <cell r="A13" t="str">
            <v>9830277J</v>
          </cell>
          <cell r="B13">
            <v>11.4</v>
          </cell>
          <cell r="C13">
            <v>46.7</v>
          </cell>
          <cell r="D13">
            <v>47.8</v>
          </cell>
          <cell r="E13" t="str">
            <v>FME_IND_NAT_601</v>
          </cell>
          <cell r="F13" t="str">
            <v>Public</v>
          </cell>
        </row>
        <row r="14">
          <cell r="A14" t="str">
            <v>9830278K</v>
          </cell>
          <cell r="B14">
            <v>71.7</v>
          </cell>
          <cell r="C14">
            <v>46.7</v>
          </cell>
          <cell r="D14">
            <v>47.8</v>
          </cell>
          <cell r="E14" t="str">
            <v>FME_IND_NAT_601</v>
          </cell>
          <cell r="F14" t="str">
            <v>Public</v>
          </cell>
        </row>
        <row r="15">
          <cell r="A15" t="str">
            <v>9830295D</v>
          </cell>
          <cell r="B15">
            <v>55.3</v>
          </cell>
          <cell r="C15">
            <v>51.2</v>
          </cell>
          <cell r="D15">
            <v>47.8</v>
          </cell>
          <cell r="E15" t="str">
            <v>FME_IND_NAT_601</v>
          </cell>
          <cell r="F15" t="str">
            <v>Privé sous contrat</v>
          </cell>
        </row>
        <row r="16">
          <cell r="A16" t="str">
            <v>9830297F</v>
          </cell>
          <cell r="B16">
            <v>74.3</v>
          </cell>
          <cell r="C16">
            <v>51.2</v>
          </cell>
          <cell r="D16">
            <v>47.8</v>
          </cell>
          <cell r="E16" t="str">
            <v>FME_IND_NAT_601</v>
          </cell>
          <cell r="F16" t="str">
            <v>Privé sous contrat</v>
          </cell>
        </row>
        <row r="17">
          <cell r="A17" t="str">
            <v>9830313Y</v>
          </cell>
          <cell r="B17">
            <v>50</v>
          </cell>
          <cell r="C17">
            <v>51.2</v>
          </cell>
          <cell r="D17">
            <v>47.8</v>
          </cell>
          <cell r="E17" t="str">
            <v>FME_IND_NAT_601</v>
          </cell>
          <cell r="F17" t="str">
            <v>Privé sous contrat</v>
          </cell>
        </row>
        <row r="18">
          <cell r="A18" t="str">
            <v>9830354T</v>
          </cell>
          <cell r="B18">
            <v>69.2</v>
          </cell>
          <cell r="C18">
            <v>51.2</v>
          </cell>
          <cell r="D18">
            <v>47.8</v>
          </cell>
          <cell r="E18" t="str">
            <v>FME_IND_NAT_601</v>
          </cell>
          <cell r="F18" t="str">
            <v>Privé sous contrat</v>
          </cell>
        </row>
        <row r="19">
          <cell r="A19" t="str">
            <v>9830355U</v>
          </cell>
          <cell r="B19">
            <v>77.8</v>
          </cell>
          <cell r="C19">
            <v>46.7</v>
          </cell>
          <cell r="D19">
            <v>47.8</v>
          </cell>
          <cell r="E19" t="str">
            <v>FME_IND_NAT_601</v>
          </cell>
          <cell r="F19" t="str">
            <v>Public</v>
          </cell>
        </row>
        <row r="20">
          <cell r="A20" t="str">
            <v>9830356V</v>
          </cell>
          <cell r="B20">
            <v>41</v>
          </cell>
          <cell r="C20">
            <v>46.7</v>
          </cell>
          <cell r="D20">
            <v>47.8</v>
          </cell>
          <cell r="E20" t="str">
            <v>FME_IND_NAT_601</v>
          </cell>
          <cell r="F20" t="str">
            <v>Public</v>
          </cell>
        </row>
        <row r="21">
          <cell r="A21" t="str">
            <v>9830357W</v>
          </cell>
          <cell r="B21">
            <v>49.2</v>
          </cell>
          <cell r="C21">
            <v>46.7</v>
          </cell>
          <cell r="D21">
            <v>47.8</v>
          </cell>
          <cell r="E21" t="str">
            <v>FME_IND_NAT_601</v>
          </cell>
          <cell r="F21" t="str">
            <v>Public</v>
          </cell>
        </row>
        <row r="22">
          <cell r="A22" t="str">
            <v>9830381X</v>
          </cell>
          <cell r="B22">
            <v>53.3</v>
          </cell>
          <cell r="C22">
            <v>51.2</v>
          </cell>
          <cell r="D22">
            <v>47.8</v>
          </cell>
          <cell r="E22" t="str">
            <v>FME_IND_NAT_601</v>
          </cell>
          <cell r="F22" t="str">
            <v>Privé sous contrat</v>
          </cell>
        </row>
        <row r="23">
          <cell r="A23" t="str">
            <v>9830382Y</v>
          </cell>
          <cell r="B23">
            <v>100</v>
          </cell>
          <cell r="C23">
            <v>51.2</v>
          </cell>
          <cell r="D23">
            <v>47.8</v>
          </cell>
          <cell r="E23" t="str">
            <v>FME_IND_NAT_601</v>
          </cell>
          <cell r="F23" t="str">
            <v>Privé sous contrat</v>
          </cell>
        </row>
        <row r="24">
          <cell r="A24" t="str">
            <v>9830384A</v>
          </cell>
          <cell r="B24">
            <v>48</v>
          </cell>
          <cell r="C24">
            <v>46.7</v>
          </cell>
          <cell r="D24">
            <v>47.8</v>
          </cell>
          <cell r="E24" t="str">
            <v>FME_IND_NAT_601</v>
          </cell>
          <cell r="F24" t="str">
            <v>Public</v>
          </cell>
        </row>
        <row r="25">
          <cell r="A25" t="str">
            <v>9830392J</v>
          </cell>
          <cell r="B25">
            <v>82.1</v>
          </cell>
          <cell r="C25">
            <v>51.2</v>
          </cell>
          <cell r="D25">
            <v>47.8</v>
          </cell>
          <cell r="E25" t="str">
            <v>FME_IND_NAT_601</v>
          </cell>
          <cell r="F25" t="str">
            <v>Privé sous contrat</v>
          </cell>
        </row>
        <row r="26">
          <cell r="A26" t="str">
            <v>9830400T</v>
          </cell>
          <cell r="B26">
            <v>78.599999999999994</v>
          </cell>
          <cell r="C26">
            <v>51.2</v>
          </cell>
          <cell r="D26">
            <v>47.8</v>
          </cell>
          <cell r="E26" t="str">
            <v>FME_IND_NAT_601</v>
          </cell>
          <cell r="F26" t="str">
            <v>Privé sous contrat</v>
          </cell>
        </row>
        <row r="27">
          <cell r="A27" t="str">
            <v>9830414H</v>
          </cell>
          <cell r="B27">
            <v>86.4</v>
          </cell>
          <cell r="C27">
            <v>46.7</v>
          </cell>
          <cell r="D27">
            <v>47.8</v>
          </cell>
          <cell r="E27" t="str">
            <v>FME_IND_NAT_601</v>
          </cell>
          <cell r="F27" t="str">
            <v>Public</v>
          </cell>
        </row>
        <row r="28">
          <cell r="A28" t="str">
            <v>9830418M</v>
          </cell>
          <cell r="B28">
            <v>91.1</v>
          </cell>
          <cell r="C28">
            <v>46.7</v>
          </cell>
          <cell r="D28">
            <v>47.8</v>
          </cell>
          <cell r="E28" t="str">
            <v>FME_IND_NAT_601</v>
          </cell>
          <cell r="F28" t="str">
            <v>Public</v>
          </cell>
        </row>
        <row r="29">
          <cell r="A29" t="str">
            <v>9830419N</v>
          </cell>
          <cell r="B29">
            <v>65.400000000000006</v>
          </cell>
          <cell r="C29">
            <v>46.7</v>
          </cell>
          <cell r="D29">
            <v>47.8</v>
          </cell>
          <cell r="E29" t="str">
            <v>FME_IND_NAT_601</v>
          </cell>
          <cell r="F29" t="str">
            <v>Public</v>
          </cell>
        </row>
        <row r="30">
          <cell r="A30" t="str">
            <v>9830420P</v>
          </cell>
          <cell r="B30">
            <v>72.7</v>
          </cell>
          <cell r="C30">
            <v>51.2</v>
          </cell>
          <cell r="D30">
            <v>47.8</v>
          </cell>
          <cell r="E30" t="str">
            <v>FME_IND_NAT_601</v>
          </cell>
          <cell r="F30" t="str">
            <v>Privé sous contrat</v>
          </cell>
        </row>
        <row r="31">
          <cell r="A31" t="str">
            <v>9830431B</v>
          </cell>
          <cell r="B31">
            <v>43.5</v>
          </cell>
          <cell r="C31">
            <v>51.2</v>
          </cell>
          <cell r="D31">
            <v>47.8</v>
          </cell>
          <cell r="E31" t="str">
            <v>FME_IND_NAT_601</v>
          </cell>
          <cell r="F31" t="str">
            <v>Privé sous contrat</v>
          </cell>
        </row>
        <row r="32">
          <cell r="A32" t="str">
            <v>9830432C</v>
          </cell>
          <cell r="B32">
            <v>71</v>
          </cell>
          <cell r="C32">
            <v>51.2</v>
          </cell>
          <cell r="D32">
            <v>47.8</v>
          </cell>
          <cell r="E32" t="str">
            <v>FME_IND_NAT_601</v>
          </cell>
          <cell r="F32" t="str">
            <v>Privé sous contrat</v>
          </cell>
        </row>
        <row r="33">
          <cell r="A33" t="str">
            <v>9830447U</v>
          </cell>
          <cell r="B33">
            <v>60.7</v>
          </cell>
          <cell r="C33">
            <v>51.2</v>
          </cell>
          <cell r="D33">
            <v>47.8</v>
          </cell>
          <cell r="E33" t="str">
            <v>FME_IND_NAT_601</v>
          </cell>
          <cell r="F33" t="str">
            <v>Privé sous contrat</v>
          </cell>
        </row>
        <row r="34">
          <cell r="A34" t="str">
            <v>9830472W</v>
          </cell>
          <cell r="B34">
            <v>86.7</v>
          </cell>
          <cell r="C34">
            <v>51.2</v>
          </cell>
          <cell r="D34">
            <v>47.8</v>
          </cell>
          <cell r="E34" t="str">
            <v>FME_IND_NAT_601</v>
          </cell>
          <cell r="F34" t="str">
            <v>Privé sous contrat</v>
          </cell>
        </row>
        <row r="35">
          <cell r="A35" t="str">
            <v>9830474Y</v>
          </cell>
          <cell r="B35">
            <v>56.3</v>
          </cell>
          <cell r="C35">
            <v>46.7</v>
          </cell>
          <cell r="D35">
            <v>47.8</v>
          </cell>
          <cell r="E35" t="str">
            <v>FME_IND_NAT_601</v>
          </cell>
          <cell r="F35" t="str">
            <v>Public</v>
          </cell>
        </row>
        <row r="36">
          <cell r="A36" t="str">
            <v>9830477B</v>
          </cell>
          <cell r="B36">
            <v>77.8</v>
          </cell>
          <cell r="C36">
            <v>46.7</v>
          </cell>
          <cell r="D36">
            <v>47.8</v>
          </cell>
          <cell r="E36" t="str">
            <v>FME_IND_NAT_601</v>
          </cell>
          <cell r="F36" t="str">
            <v>Public</v>
          </cell>
        </row>
        <row r="37">
          <cell r="A37" t="str">
            <v>9830482G</v>
          </cell>
          <cell r="B37">
            <v>86</v>
          </cell>
          <cell r="C37">
            <v>46.7</v>
          </cell>
          <cell r="D37">
            <v>47.8</v>
          </cell>
          <cell r="E37" t="str">
            <v>FME_IND_NAT_601</v>
          </cell>
          <cell r="F37" t="str">
            <v>Public</v>
          </cell>
        </row>
        <row r="38">
          <cell r="A38" t="str">
            <v>9830493U</v>
          </cell>
          <cell r="B38">
            <v>74.400000000000006</v>
          </cell>
          <cell r="C38">
            <v>46.7</v>
          </cell>
          <cell r="D38">
            <v>47.8</v>
          </cell>
          <cell r="E38" t="str">
            <v>FME_IND_NAT_601</v>
          </cell>
          <cell r="F38" t="str">
            <v>Public</v>
          </cell>
        </row>
        <row r="39">
          <cell r="A39" t="str">
            <v>9830518W</v>
          </cell>
          <cell r="B39">
            <v>75</v>
          </cell>
          <cell r="C39">
            <v>51.2</v>
          </cell>
          <cell r="D39">
            <v>47.8</v>
          </cell>
          <cell r="E39" t="str">
            <v>FME_IND_NAT_601</v>
          </cell>
          <cell r="F39" t="str">
            <v>Privé sous contrat</v>
          </cell>
        </row>
        <row r="40">
          <cell r="A40" t="str">
            <v>9830522A</v>
          </cell>
          <cell r="B40">
            <v>66.7</v>
          </cell>
          <cell r="C40">
            <v>46.7</v>
          </cell>
          <cell r="D40">
            <v>47.8</v>
          </cell>
          <cell r="E40" t="str">
            <v>FME_IND_NAT_601</v>
          </cell>
          <cell r="F40" t="str">
            <v>Public</v>
          </cell>
        </row>
        <row r="41">
          <cell r="A41" t="str">
            <v>9830524C</v>
          </cell>
          <cell r="B41">
            <v>48.2</v>
          </cell>
          <cell r="C41">
            <v>46.7</v>
          </cell>
          <cell r="D41">
            <v>47.8</v>
          </cell>
          <cell r="E41" t="str">
            <v>FME_IND_NAT_601</v>
          </cell>
          <cell r="F41" t="str">
            <v>Public</v>
          </cell>
        </row>
        <row r="42">
          <cell r="A42" t="str">
            <v>9830538T</v>
          </cell>
          <cell r="B42">
            <v>40.200000000000003</v>
          </cell>
          <cell r="C42">
            <v>46.7</v>
          </cell>
          <cell r="D42">
            <v>47.8</v>
          </cell>
          <cell r="E42" t="str">
            <v>FME_IND_NAT_601</v>
          </cell>
          <cell r="F42" t="str">
            <v>Public</v>
          </cell>
        </row>
        <row r="43">
          <cell r="A43" t="str">
            <v>9830616C</v>
          </cell>
          <cell r="B43">
            <v>35.4</v>
          </cell>
          <cell r="C43">
            <v>46.7</v>
          </cell>
          <cell r="D43">
            <v>47.8</v>
          </cell>
          <cell r="E43" t="str">
            <v>FME_IND_NAT_601</v>
          </cell>
          <cell r="F43" t="str">
            <v>Public</v>
          </cell>
        </row>
        <row r="44">
          <cell r="A44" t="str">
            <v>9830624L</v>
          </cell>
          <cell r="B44">
            <v>53.4</v>
          </cell>
          <cell r="C44">
            <v>46.7</v>
          </cell>
          <cell r="D44">
            <v>47.8</v>
          </cell>
          <cell r="E44" t="str">
            <v>FME_IND_NAT_601</v>
          </cell>
          <cell r="F44" t="str">
            <v>Public</v>
          </cell>
        </row>
        <row r="45">
          <cell r="A45" t="str">
            <v>9830625M</v>
          </cell>
          <cell r="B45">
            <v>47.2</v>
          </cell>
          <cell r="C45">
            <v>46.7</v>
          </cell>
          <cell r="D45">
            <v>47.8</v>
          </cell>
          <cell r="E45" t="str">
            <v>FME_IND_NAT_601</v>
          </cell>
          <cell r="F45" t="str">
            <v>Public</v>
          </cell>
        </row>
        <row r="46">
          <cell r="A46" t="str">
            <v>9830626N</v>
          </cell>
          <cell r="B46">
            <v>41.2</v>
          </cell>
          <cell r="C46">
            <v>46.7</v>
          </cell>
          <cell r="D46">
            <v>47.8</v>
          </cell>
          <cell r="E46" t="str">
            <v>FME_IND_NAT_601</v>
          </cell>
          <cell r="F46" t="str">
            <v>Public</v>
          </cell>
        </row>
        <row r="47">
          <cell r="A47" t="str">
            <v>9830632V</v>
          </cell>
          <cell r="B47">
            <v>48</v>
          </cell>
          <cell r="C47">
            <v>46.7</v>
          </cell>
          <cell r="D47">
            <v>47.8</v>
          </cell>
          <cell r="E47" t="str">
            <v>FME_IND_NAT_601</v>
          </cell>
          <cell r="F47" t="str">
            <v>Public</v>
          </cell>
        </row>
        <row r="48">
          <cell r="A48" t="str">
            <v>9830639C</v>
          </cell>
          <cell r="B48">
            <v>47.4</v>
          </cell>
          <cell r="C48">
            <v>46.7</v>
          </cell>
          <cell r="D48">
            <v>47.8</v>
          </cell>
          <cell r="E48" t="str">
            <v>FME_IND_NAT_601</v>
          </cell>
          <cell r="F48" t="str">
            <v>Public</v>
          </cell>
        </row>
        <row r="49">
          <cell r="A49" t="str">
            <v>9830640D</v>
          </cell>
          <cell r="B49">
            <v>39.299999999999997</v>
          </cell>
          <cell r="C49">
            <v>46.7</v>
          </cell>
          <cell r="D49">
            <v>47.8</v>
          </cell>
          <cell r="E49" t="str">
            <v>FME_IND_NAT_601</v>
          </cell>
          <cell r="F49" t="str">
            <v>Public</v>
          </cell>
        </row>
        <row r="50">
          <cell r="A50" t="str">
            <v>9830649N</v>
          </cell>
          <cell r="B50">
            <v>22</v>
          </cell>
          <cell r="C50">
            <v>46.7</v>
          </cell>
          <cell r="D50">
            <v>47.8</v>
          </cell>
          <cell r="E50" t="str">
            <v>FME_IND_NAT_601</v>
          </cell>
          <cell r="F50" t="str">
            <v>Public</v>
          </cell>
        </row>
        <row r="51">
          <cell r="A51" t="str">
            <v>9830656W</v>
          </cell>
          <cell r="B51">
            <v>38.200000000000003</v>
          </cell>
          <cell r="C51">
            <v>46.7</v>
          </cell>
          <cell r="D51">
            <v>47.8</v>
          </cell>
          <cell r="E51" t="str">
            <v>FME_IND_NAT_601</v>
          </cell>
          <cell r="F51" t="str">
            <v>Public</v>
          </cell>
        </row>
        <row r="52">
          <cell r="A52" t="str">
            <v>9830681Y</v>
          </cell>
          <cell r="B52">
            <v>29.2</v>
          </cell>
          <cell r="C52">
            <v>46.7</v>
          </cell>
          <cell r="D52">
            <v>47.8</v>
          </cell>
          <cell r="E52" t="str">
            <v>FME_IND_NAT_601</v>
          </cell>
          <cell r="F52" t="str">
            <v>Public</v>
          </cell>
        </row>
        <row r="53">
          <cell r="A53" t="str">
            <v>9830691J</v>
          </cell>
          <cell r="B53">
            <v>50.9</v>
          </cell>
          <cell r="C53">
            <v>46.7</v>
          </cell>
          <cell r="D53">
            <v>47.8</v>
          </cell>
          <cell r="E53" t="str">
            <v>FME_IND_NAT_601</v>
          </cell>
          <cell r="F53" t="str">
            <v>Public</v>
          </cell>
        </row>
        <row r="54">
          <cell r="A54" t="str">
            <v>9830698S</v>
          </cell>
          <cell r="B54">
            <v>45.3</v>
          </cell>
          <cell r="C54">
            <v>46.7</v>
          </cell>
          <cell r="D54">
            <v>47.8</v>
          </cell>
          <cell r="E54" t="str">
            <v>FME_IND_NAT_601</v>
          </cell>
          <cell r="F54" t="str">
            <v>Public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>
            <v>47.3</v>
          </cell>
          <cell r="C2">
            <v>62.3</v>
          </cell>
          <cell r="D2">
            <v>63.4</v>
          </cell>
          <cell r="E2" t="str">
            <v>FME_IND_NAT_602</v>
          </cell>
          <cell r="F2" t="str">
            <v>Public</v>
          </cell>
        </row>
        <row r="3">
          <cell r="A3" t="str">
            <v>9830007R</v>
          </cell>
          <cell r="B3">
            <v>64.400000000000006</v>
          </cell>
          <cell r="C3">
            <v>62.3</v>
          </cell>
          <cell r="D3">
            <v>63.4</v>
          </cell>
          <cell r="E3" t="str">
            <v>FME_IND_NAT_602</v>
          </cell>
          <cell r="F3" t="str">
            <v>Public</v>
          </cell>
        </row>
        <row r="4">
          <cell r="A4" t="str">
            <v>9830008S</v>
          </cell>
          <cell r="B4">
            <v>77.400000000000006</v>
          </cell>
          <cell r="C4">
            <v>62.3</v>
          </cell>
          <cell r="D4">
            <v>63.4</v>
          </cell>
          <cell r="E4" t="str">
            <v>FME_IND_NAT_602</v>
          </cell>
          <cell r="F4" t="str">
            <v>Public</v>
          </cell>
        </row>
        <row r="5">
          <cell r="A5" t="str">
            <v>9830009T</v>
          </cell>
          <cell r="B5">
            <v>64</v>
          </cell>
          <cell r="C5">
            <v>62.3</v>
          </cell>
          <cell r="D5">
            <v>63.4</v>
          </cell>
          <cell r="E5" t="str">
            <v>FME_IND_NAT_602</v>
          </cell>
          <cell r="F5" t="str">
            <v>Public</v>
          </cell>
        </row>
        <row r="6">
          <cell r="A6" t="str">
            <v>9830010U</v>
          </cell>
          <cell r="B6">
            <v>76.599999999999994</v>
          </cell>
          <cell r="C6">
            <v>62.3</v>
          </cell>
          <cell r="D6">
            <v>63.4</v>
          </cell>
          <cell r="E6" t="str">
            <v>FME_IND_NAT_602</v>
          </cell>
          <cell r="F6" t="str">
            <v>Public</v>
          </cell>
        </row>
        <row r="7">
          <cell r="A7" t="str">
            <v>9830259P</v>
          </cell>
          <cell r="B7">
            <v>76.900000000000006</v>
          </cell>
          <cell r="C7">
            <v>67.099999999999994</v>
          </cell>
          <cell r="D7">
            <v>63.4</v>
          </cell>
          <cell r="E7" t="str">
            <v>FME_IND_NAT_602</v>
          </cell>
          <cell r="F7" t="str">
            <v>Privé sous contrat</v>
          </cell>
        </row>
        <row r="8">
          <cell r="A8" t="str">
            <v>9830260R</v>
          </cell>
          <cell r="B8">
            <v>26.9</v>
          </cell>
          <cell r="C8">
            <v>67.099999999999994</v>
          </cell>
          <cell r="D8">
            <v>63.4</v>
          </cell>
          <cell r="E8" t="str">
            <v>FME_IND_NAT_602</v>
          </cell>
          <cell r="F8" t="str">
            <v>Privé sous contrat</v>
          </cell>
        </row>
        <row r="9">
          <cell r="A9" t="str">
            <v>9830263U</v>
          </cell>
          <cell r="B9">
            <v>61.5</v>
          </cell>
          <cell r="C9">
            <v>67.099999999999994</v>
          </cell>
          <cell r="D9">
            <v>63.4</v>
          </cell>
          <cell r="E9" t="str">
            <v>FME_IND_NAT_602</v>
          </cell>
          <cell r="F9" t="str">
            <v>Privé sous contrat</v>
          </cell>
        </row>
        <row r="10">
          <cell r="A10" t="str">
            <v>9830264V</v>
          </cell>
          <cell r="B10">
            <v>60.5</v>
          </cell>
          <cell r="C10">
            <v>67.099999999999994</v>
          </cell>
          <cell r="D10">
            <v>63.4</v>
          </cell>
          <cell r="E10" t="str">
            <v>FME_IND_NAT_602</v>
          </cell>
          <cell r="F10" t="str">
            <v>Privé sous contrat</v>
          </cell>
        </row>
        <row r="11">
          <cell r="A11" t="str">
            <v>9830265W</v>
          </cell>
          <cell r="B11">
            <v>68.3</v>
          </cell>
          <cell r="C11">
            <v>67.099999999999994</v>
          </cell>
          <cell r="D11">
            <v>63.4</v>
          </cell>
          <cell r="E11" t="str">
            <v>FME_IND_NAT_602</v>
          </cell>
          <cell r="F11" t="str">
            <v>Privé sous contrat</v>
          </cell>
        </row>
        <row r="12">
          <cell r="A12" t="str">
            <v>9830266X</v>
          </cell>
          <cell r="B12">
            <v>66.7</v>
          </cell>
          <cell r="C12">
            <v>67.099999999999994</v>
          </cell>
          <cell r="D12">
            <v>63.4</v>
          </cell>
          <cell r="E12" t="str">
            <v>FME_IND_NAT_602</v>
          </cell>
          <cell r="F12" t="str">
            <v>Privé sous contrat</v>
          </cell>
        </row>
        <row r="13">
          <cell r="A13" t="str">
            <v>9830277J</v>
          </cell>
          <cell r="B13">
            <v>15.3</v>
          </cell>
          <cell r="C13">
            <v>62.3</v>
          </cell>
          <cell r="D13">
            <v>63.4</v>
          </cell>
          <cell r="E13" t="str">
            <v>FME_IND_NAT_602</v>
          </cell>
          <cell r="F13" t="str">
            <v>Public</v>
          </cell>
        </row>
        <row r="14">
          <cell r="A14" t="str">
            <v>9830278K</v>
          </cell>
          <cell r="B14">
            <v>85.5</v>
          </cell>
          <cell r="C14">
            <v>62.3</v>
          </cell>
          <cell r="D14">
            <v>63.4</v>
          </cell>
          <cell r="E14" t="str">
            <v>FME_IND_NAT_602</v>
          </cell>
          <cell r="F14" t="str">
            <v>Public</v>
          </cell>
        </row>
        <row r="15">
          <cell r="A15" t="str">
            <v>9830295D</v>
          </cell>
          <cell r="B15">
            <v>62.5</v>
          </cell>
          <cell r="C15">
            <v>67.099999999999994</v>
          </cell>
          <cell r="D15">
            <v>63.4</v>
          </cell>
          <cell r="E15" t="str">
            <v>FME_IND_NAT_602</v>
          </cell>
          <cell r="F15" t="str">
            <v>Privé sous contrat</v>
          </cell>
        </row>
        <row r="16">
          <cell r="A16" t="str">
            <v>9830297F</v>
          </cell>
          <cell r="B16">
            <v>88.6</v>
          </cell>
          <cell r="C16">
            <v>67.099999999999994</v>
          </cell>
          <cell r="D16">
            <v>63.4</v>
          </cell>
          <cell r="E16" t="str">
            <v>FME_IND_NAT_602</v>
          </cell>
          <cell r="F16" t="str">
            <v>Privé sous contrat</v>
          </cell>
        </row>
        <row r="17">
          <cell r="A17" t="str">
            <v>9830313Y</v>
          </cell>
          <cell r="B17">
            <v>80</v>
          </cell>
          <cell r="C17">
            <v>67.099999999999994</v>
          </cell>
          <cell r="D17">
            <v>63.4</v>
          </cell>
          <cell r="E17" t="str">
            <v>FME_IND_NAT_602</v>
          </cell>
          <cell r="F17" t="str">
            <v>Privé sous contrat</v>
          </cell>
        </row>
        <row r="18">
          <cell r="A18" t="str">
            <v>9830354T</v>
          </cell>
          <cell r="B18">
            <v>78.599999999999994</v>
          </cell>
          <cell r="C18">
            <v>67.099999999999994</v>
          </cell>
          <cell r="D18">
            <v>63.4</v>
          </cell>
          <cell r="E18" t="str">
            <v>FME_IND_NAT_602</v>
          </cell>
          <cell r="F18" t="str">
            <v>Privé sous contrat</v>
          </cell>
        </row>
        <row r="19">
          <cell r="A19" t="str">
            <v>9830355U</v>
          </cell>
          <cell r="B19">
            <v>85.2</v>
          </cell>
          <cell r="C19">
            <v>62.3</v>
          </cell>
          <cell r="D19">
            <v>63.4</v>
          </cell>
          <cell r="E19" t="str">
            <v>FME_IND_NAT_602</v>
          </cell>
          <cell r="F19" t="str">
            <v>Public</v>
          </cell>
        </row>
        <row r="20">
          <cell r="A20" t="str">
            <v>9830356V</v>
          </cell>
          <cell r="B20">
            <v>49</v>
          </cell>
          <cell r="C20">
            <v>62.3</v>
          </cell>
          <cell r="D20">
            <v>63.4</v>
          </cell>
          <cell r="E20" t="str">
            <v>FME_IND_NAT_602</v>
          </cell>
          <cell r="F20" t="str">
            <v>Public</v>
          </cell>
        </row>
        <row r="21">
          <cell r="A21" t="str">
            <v>9830357W</v>
          </cell>
          <cell r="B21">
            <v>62.5</v>
          </cell>
          <cell r="C21">
            <v>62.3</v>
          </cell>
          <cell r="D21">
            <v>63.4</v>
          </cell>
          <cell r="E21" t="str">
            <v>FME_IND_NAT_602</v>
          </cell>
          <cell r="F21" t="str">
            <v>Public</v>
          </cell>
        </row>
        <row r="22">
          <cell r="A22" t="str">
            <v>9830381X</v>
          </cell>
          <cell r="B22">
            <v>85.7</v>
          </cell>
          <cell r="C22">
            <v>67.099999999999994</v>
          </cell>
          <cell r="D22">
            <v>63.4</v>
          </cell>
          <cell r="E22" t="str">
            <v>FME_IND_NAT_602</v>
          </cell>
          <cell r="F22" t="str">
            <v>Privé sous contrat</v>
          </cell>
        </row>
        <row r="23">
          <cell r="A23" t="str">
            <v>9830382Y</v>
          </cell>
          <cell r="B23">
            <v>100</v>
          </cell>
          <cell r="C23">
            <v>67.099999999999994</v>
          </cell>
          <cell r="D23">
            <v>63.4</v>
          </cell>
          <cell r="E23" t="str">
            <v>FME_IND_NAT_602</v>
          </cell>
          <cell r="F23" t="str">
            <v>Privé sous contrat</v>
          </cell>
        </row>
        <row r="24">
          <cell r="A24" t="str">
            <v>9830384A</v>
          </cell>
          <cell r="B24">
            <v>70.2</v>
          </cell>
          <cell r="C24">
            <v>62.3</v>
          </cell>
          <cell r="D24">
            <v>63.4</v>
          </cell>
          <cell r="E24" t="str">
            <v>FME_IND_NAT_602</v>
          </cell>
          <cell r="F24" t="str">
            <v>Public</v>
          </cell>
        </row>
        <row r="25">
          <cell r="A25" t="str">
            <v>9830392J</v>
          </cell>
          <cell r="B25">
            <v>85.7</v>
          </cell>
          <cell r="C25">
            <v>67.099999999999994</v>
          </cell>
          <cell r="D25">
            <v>63.4</v>
          </cell>
          <cell r="E25" t="str">
            <v>FME_IND_NAT_602</v>
          </cell>
          <cell r="F25" t="str">
            <v>Privé sous contrat</v>
          </cell>
        </row>
        <row r="26">
          <cell r="A26" t="str">
            <v>9830400T</v>
          </cell>
          <cell r="B26">
            <v>100</v>
          </cell>
          <cell r="C26">
            <v>67.099999999999994</v>
          </cell>
          <cell r="D26">
            <v>63.4</v>
          </cell>
          <cell r="E26" t="str">
            <v>FME_IND_NAT_602</v>
          </cell>
          <cell r="F26" t="str">
            <v>Privé sous contrat</v>
          </cell>
        </row>
        <row r="27">
          <cell r="A27" t="str">
            <v>9830414H</v>
          </cell>
          <cell r="B27">
            <v>95.5</v>
          </cell>
          <cell r="C27">
            <v>62.3</v>
          </cell>
          <cell r="D27">
            <v>63.4</v>
          </cell>
          <cell r="E27" t="str">
            <v>FME_IND_NAT_602</v>
          </cell>
          <cell r="F27" t="str">
            <v>Public</v>
          </cell>
        </row>
        <row r="28">
          <cell r="A28" t="str">
            <v>9830418M</v>
          </cell>
          <cell r="B28">
            <v>97.8</v>
          </cell>
          <cell r="C28">
            <v>62.3</v>
          </cell>
          <cell r="D28">
            <v>63.4</v>
          </cell>
          <cell r="E28" t="str">
            <v>FME_IND_NAT_602</v>
          </cell>
          <cell r="F28" t="str">
            <v>Public</v>
          </cell>
        </row>
        <row r="29">
          <cell r="A29" t="str">
            <v>9830419N</v>
          </cell>
          <cell r="B29">
            <v>92.5</v>
          </cell>
          <cell r="C29">
            <v>62.3</v>
          </cell>
          <cell r="D29">
            <v>63.4</v>
          </cell>
          <cell r="E29" t="str">
            <v>FME_IND_NAT_602</v>
          </cell>
          <cell r="F29" t="str">
            <v>Public</v>
          </cell>
        </row>
        <row r="30">
          <cell r="A30" t="str">
            <v>9830420P</v>
          </cell>
          <cell r="B30">
            <v>86.4</v>
          </cell>
          <cell r="C30">
            <v>67.099999999999994</v>
          </cell>
          <cell r="D30">
            <v>63.4</v>
          </cell>
          <cell r="E30" t="str">
            <v>FME_IND_NAT_602</v>
          </cell>
          <cell r="F30" t="str">
            <v>Privé sous contrat</v>
          </cell>
        </row>
        <row r="31">
          <cell r="A31" t="str">
            <v>9830431B</v>
          </cell>
          <cell r="B31">
            <v>81</v>
          </cell>
          <cell r="C31">
            <v>67.099999999999994</v>
          </cell>
          <cell r="D31">
            <v>63.4</v>
          </cell>
          <cell r="E31" t="str">
            <v>FME_IND_NAT_602</v>
          </cell>
          <cell r="F31" t="str">
            <v>Privé sous contrat</v>
          </cell>
        </row>
        <row r="32">
          <cell r="A32" t="str">
            <v>9830432C</v>
          </cell>
          <cell r="B32">
            <v>86.7</v>
          </cell>
          <cell r="C32">
            <v>67.099999999999994</v>
          </cell>
          <cell r="D32">
            <v>63.4</v>
          </cell>
          <cell r="E32" t="str">
            <v>FME_IND_NAT_602</v>
          </cell>
          <cell r="F32" t="str">
            <v>Privé sous contrat</v>
          </cell>
        </row>
        <row r="33">
          <cell r="A33" t="str">
            <v>9830447U</v>
          </cell>
          <cell r="B33">
            <v>82.1</v>
          </cell>
          <cell r="C33">
            <v>67.099999999999994</v>
          </cell>
          <cell r="D33">
            <v>63.4</v>
          </cell>
          <cell r="E33" t="str">
            <v>FME_IND_NAT_602</v>
          </cell>
          <cell r="F33" t="str">
            <v>Privé sous contrat</v>
          </cell>
        </row>
        <row r="34">
          <cell r="A34" t="str">
            <v>9830472W</v>
          </cell>
          <cell r="B34">
            <v>87.5</v>
          </cell>
          <cell r="C34">
            <v>67.099999999999994</v>
          </cell>
          <cell r="D34">
            <v>63.4</v>
          </cell>
          <cell r="E34" t="str">
            <v>FME_IND_NAT_602</v>
          </cell>
          <cell r="F34" t="str">
            <v>Privé sous contrat</v>
          </cell>
        </row>
        <row r="35">
          <cell r="A35" t="str">
            <v>9830474Y</v>
          </cell>
          <cell r="B35">
            <v>76.599999999999994</v>
          </cell>
          <cell r="C35">
            <v>62.3</v>
          </cell>
          <cell r="D35">
            <v>63.4</v>
          </cell>
          <cell r="E35" t="str">
            <v>FME_IND_NAT_602</v>
          </cell>
          <cell r="F35" t="str">
            <v>Public</v>
          </cell>
        </row>
        <row r="36">
          <cell r="A36" t="str">
            <v>9830477B</v>
          </cell>
          <cell r="B36">
            <v>94.4</v>
          </cell>
          <cell r="C36">
            <v>62.3</v>
          </cell>
          <cell r="D36">
            <v>63.4</v>
          </cell>
          <cell r="E36" t="str">
            <v>FME_IND_NAT_602</v>
          </cell>
          <cell r="F36" t="str">
            <v>Public</v>
          </cell>
        </row>
        <row r="37">
          <cell r="A37" t="str">
            <v>9830482G</v>
          </cell>
          <cell r="B37">
            <v>90.7</v>
          </cell>
          <cell r="C37">
            <v>62.3</v>
          </cell>
          <cell r="D37">
            <v>63.4</v>
          </cell>
          <cell r="E37" t="str">
            <v>FME_IND_NAT_602</v>
          </cell>
          <cell r="F37" t="str">
            <v>Public</v>
          </cell>
        </row>
        <row r="38">
          <cell r="A38" t="str">
            <v>9830493U</v>
          </cell>
          <cell r="B38">
            <v>87.2</v>
          </cell>
          <cell r="C38">
            <v>62.3</v>
          </cell>
          <cell r="D38">
            <v>63.4</v>
          </cell>
          <cell r="E38" t="str">
            <v>FME_IND_NAT_602</v>
          </cell>
          <cell r="F38" t="str">
            <v>Public</v>
          </cell>
        </row>
        <row r="39">
          <cell r="A39" t="str">
            <v>9830518W</v>
          </cell>
          <cell r="B39">
            <v>100</v>
          </cell>
          <cell r="C39">
            <v>67.099999999999994</v>
          </cell>
          <cell r="D39">
            <v>63.4</v>
          </cell>
          <cell r="E39" t="str">
            <v>FME_IND_NAT_602</v>
          </cell>
          <cell r="F39" t="str">
            <v>Privé sous contrat</v>
          </cell>
        </row>
        <row r="40">
          <cell r="A40" t="str">
            <v>9830522A</v>
          </cell>
          <cell r="B40">
            <v>82.9</v>
          </cell>
          <cell r="C40">
            <v>62.3</v>
          </cell>
          <cell r="D40">
            <v>63.4</v>
          </cell>
          <cell r="E40" t="str">
            <v>FME_IND_NAT_602</v>
          </cell>
          <cell r="F40" t="str">
            <v>Public</v>
          </cell>
        </row>
        <row r="41">
          <cell r="A41" t="str">
            <v>9830524C</v>
          </cell>
          <cell r="B41">
            <v>76.7</v>
          </cell>
          <cell r="C41">
            <v>62.3</v>
          </cell>
          <cell r="D41">
            <v>63.4</v>
          </cell>
          <cell r="E41" t="str">
            <v>FME_IND_NAT_602</v>
          </cell>
          <cell r="F41" t="str">
            <v>Public</v>
          </cell>
        </row>
        <row r="42">
          <cell r="A42" t="str">
            <v>9830538T</v>
          </cell>
          <cell r="B42">
            <v>47.9</v>
          </cell>
          <cell r="C42">
            <v>62.3</v>
          </cell>
          <cell r="D42">
            <v>63.4</v>
          </cell>
          <cell r="E42" t="str">
            <v>FME_IND_NAT_602</v>
          </cell>
          <cell r="F42" t="str">
            <v>Public</v>
          </cell>
        </row>
        <row r="43">
          <cell r="A43" t="str">
            <v>9830616C</v>
          </cell>
          <cell r="B43">
            <v>60.8</v>
          </cell>
          <cell r="C43">
            <v>62.3</v>
          </cell>
          <cell r="D43">
            <v>63.4</v>
          </cell>
          <cell r="E43" t="str">
            <v>FME_IND_NAT_602</v>
          </cell>
          <cell r="F43" t="str">
            <v>Public</v>
          </cell>
        </row>
        <row r="44">
          <cell r="A44" t="str">
            <v>9830624L</v>
          </cell>
          <cell r="B44">
            <v>62.5</v>
          </cell>
          <cell r="C44">
            <v>62.3</v>
          </cell>
          <cell r="D44">
            <v>63.4</v>
          </cell>
          <cell r="E44" t="str">
            <v>FME_IND_NAT_602</v>
          </cell>
          <cell r="F44" t="str">
            <v>Public</v>
          </cell>
        </row>
        <row r="45">
          <cell r="A45" t="str">
            <v>9830625M</v>
          </cell>
          <cell r="B45">
            <v>67.8</v>
          </cell>
          <cell r="C45">
            <v>62.3</v>
          </cell>
          <cell r="D45">
            <v>63.4</v>
          </cell>
          <cell r="E45" t="str">
            <v>FME_IND_NAT_602</v>
          </cell>
          <cell r="F45" t="str">
            <v>Public</v>
          </cell>
        </row>
        <row r="46">
          <cell r="A46" t="str">
            <v>9830626N</v>
          </cell>
          <cell r="B46">
            <v>51.7</v>
          </cell>
          <cell r="C46">
            <v>62.3</v>
          </cell>
          <cell r="D46">
            <v>63.4</v>
          </cell>
          <cell r="E46" t="str">
            <v>FME_IND_NAT_602</v>
          </cell>
          <cell r="F46" t="str">
            <v>Public</v>
          </cell>
        </row>
        <row r="47">
          <cell r="A47" t="str">
            <v>9830632V</v>
          </cell>
          <cell r="B47">
            <v>92.3</v>
          </cell>
          <cell r="C47">
            <v>62.3</v>
          </cell>
          <cell r="D47">
            <v>63.4</v>
          </cell>
          <cell r="E47" t="str">
            <v>FME_IND_NAT_602</v>
          </cell>
          <cell r="F47" t="str">
            <v>Public</v>
          </cell>
        </row>
        <row r="48">
          <cell r="A48" t="str">
            <v>9830639C</v>
          </cell>
          <cell r="B48">
            <v>73.7</v>
          </cell>
          <cell r="C48">
            <v>62.3</v>
          </cell>
          <cell r="D48">
            <v>63.4</v>
          </cell>
          <cell r="E48" t="str">
            <v>FME_IND_NAT_602</v>
          </cell>
          <cell r="F48" t="str">
            <v>Public</v>
          </cell>
        </row>
        <row r="49">
          <cell r="A49" t="str">
            <v>9830640D</v>
          </cell>
          <cell r="B49">
            <v>59.6</v>
          </cell>
          <cell r="C49">
            <v>62.3</v>
          </cell>
          <cell r="D49">
            <v>63.4</v>
          </cell>
          <cell r="E49" t="str">
            <v>FME_IND_NAT_602</v>
          </cell>
          <cell r="F49" t="str">
            <v>Public</v>
          </cell>
        </row>
        <row r="50">
          <cell r="A50" t="str">
            <v>9830649N</v>
          </cell>
          <cell r="B50">
            <v>28.2</v>
          </cell>
          <cell r="C50">
            <v>62.3</v>
          </cell>
          <cell r="D50">
            <v>63.4</v>
          </cell>
          <cell r="E50" t="str">
            <v>FME_IND_NAT_602</v>
          </cell>
          <cell r="F50" t="str">
            <v>Public</v>
          </cell>
        </row>
        <row r="51">
          <cell r="A51" t="str">
            <v>9830656W</v>
          </cell>
          <cell r="B51">
            <v>59.4</v>
          </cell>
          <cell r="C51">
            <v>62.3</v>
          </cell>
          <cell r="D51">
            <v>63.4</v>
          </cell>
          <cell r="E51" t="str">
            <v>FME_IND_NAT_602</v>
          </cell>
          <cell r="F51" t="str">
            <v>Public</v>
          </cell>
        </row>
        <row r="52">
          <cell r="A52" t="str">
            <v>9830681Y</v>
          </cell>
          <cell r="B52">
            <v>48.9</v>
          </cell>
          <cell r="C52">
            <v>62.3</v>
          </cell>
          <cell r="D52">
            <v>63.4</v>
          </cell>
          <cell r="E52" t="str">
            <v>FME_IND_NAT_602</v>
          </cell>
          <cell r="F52" t="str">
            <v>Public</v>
          </cell>
        </row>
        <row r="53">
          <cell r="A53" t="str">
            <v>9830691J</v>
          </cell>
          <cell r="B53">
            <v>63.1</v>
          </cell>
          <cell r="C53">
            <v>62.3</v>
          </cell>
          <cell r="D53">
            <v>63.4</v>
          </cell>
          <cell r="E53" t="str">
            <v>FME_IND_NAT_602</v>
          </cell>
          <cell r="F53" t="str">
            <v>Public</v>
          </cell>
        </row>
        <row r="54">
          <cell r="A54" t="str">
            <v>9830698S</v>
          </cell>
          <cell r="B54">
            <v>60.8</v>
          </cell>
          <cell r="C54">
            <v>62.3</v>
          </cell>
          <cell r="D54">
            <v>63.4</v>
          </cell>
          <cell r="E54" t="str">
            <v>FME_IND_NAT_602</v>
          </cell>
          <cell r="F54" t="str">
            <v>Public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Province Sud</v>
          </cell>
          <cell r="C2" t="str">
            <v>Public</v>
          </cell>
          <cell r="D2" t="str">
            <v>collège</v>
          </cell>
          <cell r="E2">
            <v>22.8</v>
          </cell>
          <cell r="F2">
            <v>21.9</v>
          </cell>
          <cell r="G2">
            <v>22.5</v>
          </cell>
          <cell r="H2">
            <v>21.3</v>
          </cell>
          <cell r="I2">
            <v>-1.5306120000000001</v>
          </cell>
        </row>
        <row r="3">
          <cell r="A3" t="str">
            <v>9830007R</v>
          </cell>
          <cell r="B3" t="str">
            <v>Province Nord</v>
          </cell>
          <cell r="C3" t="str">
            <v>Public</v>
          </cell>
          <cell r="D3" t="str">
            <v>collège</v>
          </cell>
          <cell r="E3">
            <v>21.7</v>
          </cell>
          <cell r="F3">
            <v>21.9</v>
          </cell>
          <cell r="G3">
            <v>19.399999999999999</v>
          </cell>
          <cell r="H3">
            <v>21.3</v>
          </cell>
          <cell r="I3">
            <v>-0.408163</v>
          </cell>
        </row>
        <row r="4">
          <cell r="A4" t="str">
            <v>9830008S</v>
          </cell>
          <cell r="B4" t="str">
            <v>Province Nord</v>
          </cell>
          <cell r="C4" t="str">
            <v>Public</v>
          </cell>
          <cell r="D4" t="str">
            <v>collège</v>
          </cell>
          <cell r="E4">
            <v>21.8</v>
          </cell>
          <cell r="F4">
            <v>21.9</v>
          </cell>
          <cell r="G4">
            <v>19.399999999999999</v>
          </cell>
          <cell r="H4">
            <v>21.3</v>
          </cell>
          <cell r="I4">
            <v>-0.51020399999999999</v>
          </cell>
        </row>
        <row r="5">
          <cell r="A5" t="str">
            <v>9830009T</v>
          </cell>
          <cell r="B5" t="str">
            <v>Province Sud</v>
          </cell>
          <cell r="C5" t="str">
            <v>Public</v>
          </cell>
          <cell r="D5" t="str">
            <v>collège</v>
          </cell>
          <cell r="E5">
            <v>22.9</v>
          </cell>
          <cell r="F5">
            <v>21.9</v>
          </cell>
          <cell r="G5">
            <v>22.5</v>
          </cell>
          <cell r="H5">
            <v>21.3</v>
          </cell>
          <cell r="I5">
            <v>-1.6326529999999999</v>
          </cell>
        </row>
        <row r="6">
          <cell r="A6" t="str">
            <v>9830010U</v>
          </cell>
          <cell r="B6" t="str">
            <v>Province Sud</v>
          </cell>
          <cell r="C6" t="str">
            <v>Public</v>
          </cell>
          <cell r="D6" t="str">
            <v>collège</v>
          </cell>
          <cell r="E6">
            <v>22.8</v>
          </cell>
          <cell r="F6">
            <v>21.9</v>
          </cell>
          <cell r="G6">
            <v>22.5</v>
          </cell>
          <cell r="H6">
            <v>21.3</v>
          </cell>
          <cell r="I6">
            <v>-1.5306120000000001</v>
          </cell>
        </row>
        <row r="7">
          <cell r="A7" t="str">
            <v>9830259P</v>
          </cell>
          <cell r="B7" t="str">
            <v>Province Sud</v>
          </cell>
          <cell r="C7" t="str">
            <v>Privé</v>
          </cell>
          <cell r="D7" t="str">
            <v>collège</v>
          </cell>
          <cell r="E7">
            <v>21.5</v>
          </cell>
          <cell r="F7">
            <v>19.600000000000001</v>
          </cell>
          <cell r="G7">
            <v>22.5</v>
          </cell>
          <cell r="H7">
            <v>21.3</v>
          </cell>
          <cell r="I7">
            <v>-0.20408200000000001</v>
          </cell>
        </row>
        <row r="8">
          <cell r="A8" t="str">
            <v>9830260R</v>
          </cell>
          <cell r="B8" t="str">
            <v>Province Sud</v>
          </cell>
          <cell r="C8" t="str">
            <v>Privé</v>
          </cell>
          <cell r="D8" t="str">
            <v>collège</v>
          </cell>
          <cell r="E8">
            <v>26.2</v>
          </cell>
          <cell r="F8">
            <v>19.600000000000001</v>
          </cell>
          <cell r="G8">
            <v>22.5</v>
          </cell>
          <cell r="H8">
            <v>21.3</v>
          </cell>
          <cell r="I8">
            <v>-5</v>
          </cell>
        </row>
        <row r="9">
          <cell r="A9" t="str">
            <v>9830263U</v>
          </cell>
          <cell r="B9" t="str">
            <v>Province Sud</v>
          </cell>
          <cell r="C9" t="str">
            <v>Privé</v>
          </cell>
          <cell r="D9" t="str">
            <v>collège</v>
          </cell>
          <cell r="E9">
            <v>23.2</v>
          </cell>
          <cell r="F9">
            <v>19.600000000000001</v>
          </cell>
          <cell r="G9">
            <v>22.5</v>
          </cell>
          <cell r="H9">
            <v>21.3</v>
          </cell>
          <cell r="I9">
            <v>-1.9387760000000001</v>
          </cell>
        </row>
        <row r="10">
          <cell r="A10" t="str">
            <v>9830264V</v>
          </cell>
          <cell r="B10" t="str">
            <v>Province Sud</v>
          </cell>
          <cell r="C10" t="str">
            <v>Privé</v>
          </cell>
          <cell r="D10" t="str">
            <v>collège</v>
          </cell>
          <cell r="E10">
            <v>21.4</v>
          </cell>
          <cell r="F10">
            <v>19.600000000000001</v>
          </cell>
          <cell r="G10">
            <v>22.5</v>
          </cell>
          <cell r="H10">
            <v>21.3</v>
          </cell>
          <cell r="I10">
            <v>-0.10204100000000001</v>
          </cell>
        </row>
        <row r="11">
          <cell r="A11" t="str">
            <v>9830265W</v>
          </cell>
          <cell r="B11" t="str">
            <v>Province Sud</v>
          </cell>
          <cell r="C11" t="str">
            <v>Privé</v>
          </cell>
          <cell r="D11" t="str">
            <v>collège</v>
          </cell>
          <cell r="E11">
            <v>16.600000000000001</v>
          </cell>
          <cell r="F11">
            <v>19.600000000000001</v>
          </cell>
          <cell r="G11">
            <v>22.5</v>
          </cell>
          <cell r="H11">
            <v>21.3</v>
          </cell>
          <cell r="I11">
            <v>3.0128210000000002</v>
          </cell>
        </row>
        <row r="12">
          <cell r="A12" t="str">
            <v>9830266X</v>
          </cell>
          <cell r="B12" t="str">
            <v>Province des îles Loyauté</v>
          </cell>
          <cell r="C12" t="str">
            <v>Privé</v>
          </cell>
          <cell r="D12" t="str">
            <v>collège</v>
          </cell>
          <cell r="E12">
            <v>19.8</v>
          </cell>
          <cell r="F12">
            <v>19.600000000000001</v>
          </cell>
          <cell r="G12">
            <v>18.2</v>
          </cell>
          <cell r="H12">
            <v>21.3</v>
          </cell>
          <cell r="I12">
            <v>0.961538</v>
          </cell>
        </row>
        <row r="13">
          <cell r="A13" t="str">
            <v>9830277J</v>
          </cell>
          <cell r="B13" t="str">
            <v>Province Sud</v>
          </cell>
          <cell r="C13" t="str">
            <v>Public</v>
          </cell>
          <cell r="D13" t="str">
            <v>collège</v>
          </cell>
          <cell r="E13">
            <v>24.7</v>
          </cell>
          <cell r="F13">
            <v>21.9</v>
          </cell>
          <cell r="G13">
            <v>22.5</v>
          </cell>
          <cell r="H13">
            <v>21.3</v>
          </cell>
          <cell r="I13">
            <v>-3.4693879999999999</v>
          </cell>
        </row>
        <row r="14">
          <cell r="A14" t="str">
            <v>9830278K</v>
          </cell>
          <cell r="B14" t="str">
            <v>Province Nord</v>
          </cell>
          <cell r="C14" t="str">
            <v>Public</v>
          </cell>
          <cell r="D14" t="str">
            <v>collège</v>
          </cell>
          <cell r="E14">
            <v>22.3</v>
          </cell>
          <cell r="F14">
            <v>21.9</v>
          </cell>
          <cell r="G14">
            <v>19.399999999999999</v>
          </cell>
          <cell r="H14">
            <v>21.3</v>
          </cell>
          <cell r="I14">
            <v>-1.020408</v>
          </cell>
        </row>
        <row r="15">
          <cell r="A15" t="str">
            <v>9830295D</v>
          </cell>
          <cell r="B15" t="str">
            <v>Province des îles Loyauté</v>
          </cell>
          <cell r="C15" t="str">
            <v>Privé</v>
          </cell>
          <cell r="D15" t="str">
            <v>collège</v>
          </cell>
          <cell r="E15">
            <v>19.5</v>
          </cell>
          <cell r="F15">
            <v>19.600000000000001</v>
          </cell>
          <cell r="G15">
            <v>18.2</v>
          </cell>
          <cell r="H15">
            <v>21.3</v>
          </cell>
          <cell r="I15">
            <v>1.1538459999999999</v>
          </cell>
        </row>
        <row r="16">
          <cell r="A16" t="str">
            <v>9830297F</v>
          </cell>
          <cell r="B16" t="str">
            <v>Province Nord</v>
          </cell>
          <cell r="C16" t="str">
            <v>Privé</v>
          </cell>
          <cell r="D16" t="str">
            <v>collège</v>
          </cell>
          <cell r="E16">
            <v>16</v>
          </cell>
          <cell r="F16">
            <v>19.600000000000001</v>
          </cell>
          <cell r="G16">
            <v>19.399999999999999</v>
          </cell>
          <cell r="H16">
            <v>21.3</v>
          </cell>
          <cell r="I16">
            <v>3.3974359999999999</v>
          </cell>
        </row>
        <row r="17">
          <cell r="A17" t="str">
            <v>9830354T</v>
          </cell>
          <cell r="B17" t="str">
            <v>Province Sud</v>
          </cell>
          <cell r="C17" t="str">
            <v>Privé</v>
          </cell>
          <cell r="D17" t="str">
            <v>collège</v>
          </cell>
          <cell r="E17">
            <v>13.5</v>
          </cell>
          <cell r="F17">
            <v>19.600000000000001</v>
          </cell>
          <cell r="G17">
            <v>22.5</v>
          </cell>
          <cell r="H17">
            <v>21.3</v>
          </cell>
          <cell r="I17">
            <v>5</v>
          </cell>
        </row>
        <row r="18">
          <cell r="A18" t="str">
            <v>9830355U</v>
          </cell>
          <cell r="B18" t="str">
            <v>Province Sud</v>
          </cell>
          <cell r="C18" t="str">
            <v>Public</v>
          </cell>
          <cell r="D18" t="str">
            <v>collège</v>
          </cell>
          <cell r="E18">
            <v>19</v>
          </cell>
          <cell r="F18">
            <v>21.9</v>
          </cell>
          <cell r="G18">
            <v>22.5</v>
          </cell>
          <cell r="H18">
            <v>21.3</v>
          </cell>
          <cell r="I18">
            <v>1.474359</v>
          </cell>
        </row>
        <row r="19">
          <cell r="A19" t="str">
            <v>9830356V</v>
          </cell>
          <cell r="B19" t="str">
            <v>Province Sud</v>
          </cell>
          <cell r="C19" t="str">
            <v>Public</v>
          </cell>
          <cell r="D19" t="str">
            <v>collège</v>
          </cell>
          <cell r="E19">
            <v>25.5</v>
          </cell>
          <cell r="F19">
            <v>21.9</v>
          </cell>
          <cell r="G19">
            <v>22.5</v>
          </cell>
          <cell r="H19">
            <v>21.3</v>
          </cell>
          <cell r="I19">
            <v>-4.2857139999999996</v>
          </cell>
        </row>
        <row r="20">
          <cell r="A20" t="str">
            <v>9830357W</v>
          </cell>
          <cell r="B20" t="str">
            <v>Province des îles Loyauté</v>
          </cell>
          <cell r="C20" t="str">
            <v>Public</v>
          </cell>
          <cell r="D20" t="str">
            <v>collège</v>
          </cell>
          <cell r="E20">
            <v>17.8</v>
          </cell>
          <cell r="F20">
            <v>21.9</v>
          </cell>
          <cell r="G20">
            <v>18.2</v>
          </cell>
          <cell r="H20">
            <v>21.3</v>
          </cell>
          <cell r="I20">
            <v>2.2435900000000002</v>
          </cell>
        </row>
        <row r="21">
          <cell r="A21" t="str">
            <v>9830381X</v>
          </cell>
          <cell r="B21" t="str">
            <v>Province Sud</v>
          </cell>
          <cell r="C21" t="str">
            <v>Privé</v>
          </cell>
          <cell r="D21" t="str">
            <v>collège</v>
          </cell>
          <cell r="E21">
            <v>19</v>
          </cell>
          <cell r="F21">
            <v>19.600000000000001</v>
          </cell>
          <cell r="G21">
            <v>22.5</v>
          </cell>
          <cell r="H21">
            <v>21.3</v>
          </cell>
          <cell r="I21">
            <v>1.474359</v>
          </cell>
        </row>
        <row r="22">
          <cell r="A22" t="str">
            <v>9830382Y</v>
          </cell>
          <cell r="B22" t="str">
            <v>Province Nord</v>
          </cell>
          <cell r="C22" t="str">
            <v>Privé</v>
          </cell>
          <cell r="D22" t="str">
            <v>collège</v>
          </cell>
          <cell r="E22">
            <v>15.7</v>
          </cell>
          <cell r="F22">
            <v>19.600000000000001</v>
          </cell>
          <cell r="G22">
            <v>19.399999999999999</v>
          </cell>
          <cell r="H22">
            <v>21.3</v>
          </cell>
          <cell r="I22">
            <v>3.589744</v>
          </cell>
        </row>
        <row r="23">
          <cell r="A23" t="str">
            <v>9830384A</v>
          </cell>
          <cell r="B23" t="str">
            <v>Province Sud</v>
          </cell>
          <cell r="C23" t="str">
            <v>Public</v>
          </cell>
          <cell r="D23" t="str">
            <v>collège</v>
          </cell>
          <cell r="E23">
            <v>20.6</v>
          </cell>
          <cell r="F23">
            <v>21.9</v>
          </cell>
          <cell r="G23">
            <v>22.5</v>
          </cell>
          <cell r="H23">
            <v>21.3</v>
          </cell>
          <cell r="I23">
            <v>0.44871800000000001</v>
          </cell>
        </row>
        <row r="24">
          <cell r="A24" t="str">
            <v>9830392J</v>
          </cell>
          <cell r="B24" t="str">
            <v>Province des îles Loyauté</v>
          </cell>
          <cell r="C24" t="str">
            <v>Privé</v>
          </cell>
          <cell r="D24" t="str">
            <v>collège</v>
          </cell>
          <cell r="E24">
            <v>17.2</v>
          </cell>
          <cell r="F24">
            <v>19.600000000000001</v>
          </cell>
          <cell r="G24">
            <v>18.2</v>
          </cell>
          <cell r="H24">
            <v>21.3</v>
          </cell>
          <cell r="I24">
            <v>2.6282049999999999</v>
          </cell>
        </row>
        <row r="25">
          <cell r="A25" t="str">
            <v>9830400T</v>
          </cell>
          <cell r="B25" t="str">
            <v>Province des îles Loyauté</v>
          </cell>
          <cell r="C25" t="str">
            <v>Privé</v>
          </cell>
          <cell r="D25" t="str">
            <v>collège</v>
          </cell>
          <cell r="E25">
            <v>16.8</v>
          </cell>
          <cell r="F25">
            <v>19.600000000000001</v>
          </cell>
          <cell r="G25">
            <v>18.2</v>
          </cell>
          <cell r="H25">
            <v>21.3</v>
          </cell>
          <cell r="I25">
            <v>2.8846150000000002</v>
          </cell>
        </row>
        <row r="26">
          <cell r="A26" t="str">
            <v>9830414H</v>
          </cell>
          <cell r="B26" t="str">
            <v>Province des îles Loyauté</v>
          </cell>
          <cell r="C26" t="str">
            <v>Public</v>
          </cell>
          <cell r="D26" t="str">
            <v>collège</v>
          </cell>
          <cell r="E26">
            <v>18.2</v>
          </cell>
          <cell r="F26">
            <v>21.9</v>
          </cell>
          <cell r="G26">
            <v>18.2</v>
          </cell>
          <cell r="H26">
            <v>21.3</v>
          </cell>
          <cell r="I26">
            <v>1.987179</v>
          </cell>
        </row>
        <row r="27">
          <cell r="A27" t="str">
            <v>9830418M</v>
          </cell>
          <cell r="B27" t="str">
            <v>Province Nord</v>
          </cell>
          <cell r="C27" t="str">
            <v>Public</v>
          </cell>
          <cell r="D27" t="str">
            <v>collège</v>
          </cell>
          <cell r="E27">
            <v>16.899999999999999</v>
          </cell>
          <cell r="F27">
            <v>21.9</v>
          </cell>
          <cell r="G27">
            <v>19.399999999999999</v>
          </cell>
          <cell r="H27">
            <v>21.3</v>
          </cell>
          <cell r="I27">
            <v>2.820513</v>
          </cell>
        </row>
        <row r="28">
          <cell r="A28" t="str">
            <v>9830419N</v>
          </cell>
          <cell r="B28" t="str">
            <v>Province Nord</v>
          </cell>
          <cell r="C28" t="str">
            <v>Public</v>
          </cell>
          <cell r="D28" t="str">
            <v>collège</v>
          </cell>
          <cell r="E28">
            <v>17.399999999999999</v>
          </cell>
          <cell r="F28">
            <v>21.9</v>
          </cell>
          <cell r="G28">
            <v>19.399999999999999</v>
          </cell>
          <cell r="H28">
            <v>21.3</v>
          </cell>
          <cell r="I28">
            <v>2.5</v>
          </cell>
        </row>
        <row r="29">
          <cell r="A29" t="str">
            <v>9830420P</v>
          </cell>
          <cell r="B29" t="str">
            <v>Province des îles Loyauté</v>
          </cell>
          <cell r="C29" t="str">
            <v>Privé</v>
          </cell>
          <cell r="D29" t="str">
            <v>collège</v>
          </cell>
          <cell r="E29">
            <v>21</v>
          </cell>
          <cell r="F29">
            <v>19.600000000000001</v>
          </cell>
          <cell r="G29">
            <v>18.2</v>
          </cell>
          <cell r="H29">
            <v>21.3</v>
          </cell>
          <cell r="I29">
            <v>0.19230800000000001</v>
          </cell>
        </row>
        <row r="30">
          <cell r="A30" t="str">
            <v>9830431B</v>
          </cell>
          <cell r="B30" t="str">
            <v>Province Nord</v>
          </cell>
          <cell r="C30" t="str">
            <v>Privé</v>
          </cell>
          <cell r="D30" t="str">
            <v>collège</v>
          </cell>
          <cell r="E30">
            <v>14.3</v>
          </cell>
          <cell r="F30">
            <v>19.600000000000001</v>
          </cell>
          <cell r="G30">
            <v>19.399999999999999</v>
          </cell>
          <cell r="H30">
            <v>21.3</v>
          </cell>
          <cell r="I30">
            <v>4.4871790000000003</v>
          </cell>
        </row>
        <row r="31">
          <cell r="A31" t="str">
            <v>9830432C</v>
          </cell>
          <cell r="B31" t="str">
            <v>Province Nord</v>
          </cell>
          <cell r="C31" t="str">
            <v>Privé</v>
          </cell>
          <cell r="D31" t="str">
            <v>collège</v>
          </cell>
          <cell r="E31">
            <v>18.100000000000001</v>
          </cell>
          <cell r="F31">
            <v>19.600000000000001</v>
          </cell>
          <cell r="G31">
            <v>19.399999999999999</v>
          </cell>
          <cell r="H31">
            <v>21.3</v>
          </cell>
          <cell r="I31">
            <v>2.051282</v>
          </cell>
        </row>
        <row r="32">
          <cell r="A32" t="str">
            <v>9830447U</v>
          </cell>
          <cell r="B32" t="str">
            <v>Province des îles Loyauté</v>
          </cell>
          <cell r="C32" t="str">
            <v>Privé</v>
          </cell>
          <cell r="D32" t="str">
            <v>collège</v>
          </cell>
          <cell r="E32">
            <v>14.8</v>
          </cell>
          <cell r="F32">
            <v>19.600000000000001</v>
          </cell>
          <cell r="G32">
            <v>18.2</v>
          </cell>
          <cell r="H32">
            <v>21.3</v>
          </cell>
          <cell r="I32">
            <v>4.1666670000000003</v>
          </cell>
        </row>
        <row r="33">
          <cell r="A33" t="str">
            <v>9830472W</v>
          </cell>
          <cell r="B33" t="str">
            <v>Province Nord</v>
          </cell>
          <cell r="C33" t="str">
            <v>Privé</v>
          </cell>
          <cell r="D33" t="str">
            <v>collège</v>
          </cell>
          <cell r="E33">
            <v>17</v>
          </cell>
          <cell r="F33">
            <v>19.600000000000001</v>
          </cell>
          <cell r="G33">
            <v>19.399999999999999</v>
          </cell>
          <cell r="H33">
            <v>21.3</v>
          </cell>
          <cell r="I33">
            <v>2.7564099999999998</v>
          </cell>
        </row>
        <row r="34">
          <cell r="A34" t="str">
            <v>9830474Y</v>
          </cell>
          <cell r="B34" t="str">
            <v>Province Sud</v>
          </cell>
          <cell r="C34" t="str">
            <v>Public</v>
          </cell>
          <cell r="D34" t="str">
            <v>collège</v>
          </cell>
          <cell r="E34">
            <v>21.7</v>
          </cell>
          <cell r="F34">
            <v>21.9</v>
          </cell>
          <cell r="G34">
            <v>22.5</v>
          </cell>
          <cell r="H34">
            <v>21.3</v>
          </cell>
          <cell r="I34">
            <v>-0.408163</v>
          </cell>
        </row>
        <row r="35">
          <cell r="A35" t="str">
            <v>9830477B</v>
          </cell>
          <cell r="B35" t="str">
            <v>Province Sud</v>
          </cell>
          <cell r="C35" t="str">
            <v>Public</v>
          </cell>
          <cell r="D35" t="str">
            <v>collège</v>
          </cell>
          <cell r="E35">
            <v>20.2</v>
          </cell>
          <cell r="F35">
            <v>21.9</v>
          </cell>
          <cell r="G35">
            <v>22.5</v>
          </cell>
          <cell r="H35">
            <v>21.3</v>
          </cell>
          <cell r="I35">
            <v>0.70512799999999998</v>
          </cell>
        </row>
        <row r="36">
          <cell r="A36" t="str">
            <v>9830482G</v>
          </cell>
          <cell r="B36" t="str">
            <v>Province des îles Loyauté</v>
          </cell>
          <cell r="C36" t="str">
            <v>Public</v>
          </cell>
          <cell r="D36" t="str">
            <v>collège</v>
          </cell>
          <cell r="E36">
            <v>16.899999999999999</v>
          </cell>
          <cell r="F36">
            <v>21.9</v>
          </cell>
          <cell r="G36">
            <v>18.2</v>
          </cell>
          <cell r="H36">
            <v>21.3</v>
          </cell>
          <cell r="I36">
            <v>2.820513</v>
          </cell>
        </row>
        <row r="37">
          <cell r="A37" t="str">
            <v>9830493U</v>
          </cell>
          <cell r="B37" t="str">
            <v>Province Nord</v>
          </cell>
          <cell r="C37" t="str">
            <v>Public</v>
          </cell>
          <cell r="D37" t="str">
            <v>collège</v>
          </cell>
          <cell r="E37">
            <v>18.100000000000001</v>
          </cell>
          <cell r="F37">
            <v>21.9</v>
          </cell>
          <cell r="G37">
            <v>19.399999999999999</v>
          </cell>
          <cell r="H37">
            <v>21.3</v>
          </cell>
          <cell r="I37">
            <v>2.051282</v>
          </cell>
        </row>
        <row r="38">
          <cell r="A38" t="str">
            <v>9830518W</v>
          </cell>
          <cell r="B38" t="str">
            <v>Province Nord</v>
          </cell>
          <cell r="C38" t="str">
            <v>Privé</v>
          </cell>
          <cell r="D38" t="str">
            <v>collège</v>
          </cell>
          <cell r="E38">
            <v>17.2</v>
          </cell>
          <cell r="F38">
            <v>19.600000000000001</v>
          </cell>
          <cell r="G38">
            <v>19.399999999999999</v>
          </cell>
          <cell r="H38">
            <v>21.3</v>
          </cell>
          <cell r="I38">
            <v>2.6282049999999999</v>
          </cell>
        </row>
        <row r="39">
          <cell r="A39" t="str">
            <v>9830522A</v>
          </cell>
          <cell r="B39" t="str">
            <v>Province Nord</v>
          </cell>
          <cell r="C39" t="str">
            <v>Public</v>
          </cell>
          <cell r="D39" t="str">
            <v>collège</v>
          </cell>
          <cell r="E39">
            <v>18.8</v>
          </cell>
          <cell r="F39">
            <v>21.9</v>
          </cell>
          <cell r="G39">
            <v>19.399999999999999</v>
          </cell>
          <cell r="H39">
            <v>21.3</v>
          </cell>
          <cell r="I39">
            <v>1.6025640000000001</v>
          </cell>
        </row>
        <row r="40">
          <cell r="A40" t="str">
            <v>9830524C</v>
          </cell>
          <cell r="B40" t="str">
            <v>Province Sud</v>
          </cell>
          <cell r="C40" t="str">
            <v>Public</v>
          </cell>
          <cell r="D40" t="str">
            <v>collège</v>
          </cell>
          <cell r="E40">
            <v>20.6</v>
          </cell>
          <cell r="F40">
            <v>21.9</v>
          </cell>
          <cell r="G40">
            <v>22.5</v>
          </cell>
          <cell r="H40">
            <v>21.3</v>
          </cell>
          <cell r="I40">
            <v>0.44871800000000001</v>
          </cell>
        </row>
        <row r="41">
          <cell r="A41" t="str">
            <v>9830538T</v>
          </cell>
          <cell r="B41" t="str">
            <v>Province Sud</v>
          </cell>
          <cell r="C41" t="str">
            <v>Public</v>
          </cell>
          <cell r="D41" t="str">
            <v>collège</v>
          </cell>
          <cell r="E41">
            <v>23</v>
          </cell>
          <cell r="F41">
            <v>21.9</v>
          </cell>
          <cell r="G41">
            <v>22.5</v>
          </cell>
          <cell r="H41">
            <v>21.3</v>
          </cell>
          <cell r="I41">
            <v>-1.734694</v>
          </cell>
        </row>
        <row r="42">
          <cell r="A42" t="str">
            <v>9830616C</v>
          </cell>
          <cell r="B42" t="str">
            <v>Province Sud</v>
          </cell>
          <cell r="C42" t="str">
            <v>Public</v>
          </cell>
          <cell r="D42" t="str">
            <v>collège</v>
          </cell>
          <cell r="E42">
            <v>22.1</v>
          </cell>
          <cell r="F42">
            <v>21.9</v>
          </cell>
          <cell r="G42">
            <v>22.5</v>
          </cell>
          <cell r="H42">
            <v>21.3</v>
          </cell>
          <cell r="I42">
            <v>-0.81632700000000002</v>
          </cell>
        </row>
        <row r="43">
          <cell r="A43" t="str">
            <v>9830624L</v>
          </cell>
          <cell r="B43" t="str">
            <v>Province Sud</v>
          </cell>
          <cell r="C43" t="str">
            <v>Public</v>
          </cell>
          <cell r="D43" t="str">
            <v>collège</v>
          </cell>
          <cell r="E43">
            <v>23.1</v>
          </cell>
          <cell r="F43">
            <v>21.9</v>
          </cell>
          <cell r="G43">
            <v>22.5</v>
          </cell>
          <cell r="H43">
            <v>21.3</v>
          </cell>
          <cell r="I43">
            <v>-1.836735</v>
          </cell>
        </row>
        <row r="44">
          <cell r="A44" t="str">
            <v>9830625M</v>
          </cell>
          <cell r="B44" t="str">
            <v>Province Sud</v>
          </cell>
          <cell r="C44" t="str">
            <v>Public</v>
          </cell>
          <cell r="D44" t="str">
            <v>collège</v>
          </cell>
          <cell r="E44">
            <v>19.3</v>
          </cell>
          <cell r="F44">
            <v>21.9</v>
          </cell>
          <cell r="G44">
            <v>22.5</v>
          </cell>
          <cell r="H44">
            <v>21.3</v>
          </cell>
          <cell r="I44">
            <v>1.2820510000000001</v>
          </cell>
        </row>
        <row r="45">
          <cell r="A45" t="str">
            <v>9830626N</v>
          </cell>
          <cell r="B45" t="str">
            <v>Province Sud</v>
          </cell>
          <cell r="C45" t="str">
            <v>Public</v>
          </cell>
          <cell r="D45" t="str">
            <v>collège</v>
          </cell>
          <cell r="E45">
            <v>20.399999999999999</v>
          </cell>
          <cell r="F45">
            <v>21.9</v>
          </cell>
          <cell r="G45">
            <v>22.5</v>
          </cell>
          <cell r="H45">
            <v>21.3</v>
          </cell>
          <cell r="I45">
            <v>0.57692299999999996</v>
          </cell>
        </row>
        <row r="46">
          <cell r="A46" t="str">
            <v>9830632V</v>
          </cell>
          <cell r="B46" t="str">
            <v>Province Nord</v>
          </cell>
          <cell r="C46" t="str">
            <v>Public</v>
          </cell>
          <cell r="D46" t="str">
            <v>collège</v>
          </cell>
          <cell r="E46">
            <v>17.8</v>
          </cell>
          <cell r="F46">
            <v>21.9</v>
          </cell>
          <cell r="G46">
            <v>19.399999999999999</v>
          </cell>
          <cell r="H46">
            <v>21.3</v>
          </cell>
          <cell r="I46">
            <v>2.2435900000000002</v>
          </cell>
        </row>
        <row r="47">
          <cell r="A47" t="str">
            <v>9830639C</v>
          </cell>
          <cell r="B47" t="str">
            <v>Province des îles Loyauté</v>
          </cell>
          <cell r="C47" t="str">
            <v>Public</v>
          </cell>
          <cell r="D47" t="str">
            <v>collège</v>
          </cell>
          <cell r="E47">
            <v>21.5</v>
          </cell>
          <cell r="F47">
            <v>21.9</v>
          </cell>
          <cell r="G47">
            <v>18.2</v>
          </cell>
          <cell r="H47">
            <v>21.3</v>
          </cell>
          <cell r="I47">
            <v>-0.20408200000000001</v>
          </cell>
        </row>
        <row r="48">
          <cell r="A48" t="str">
            <v>9830640D</v>
          </cell>
          <cell r="B48" t="str">
            <v>Province Sud</v>
          </cell>
          <cell r="C48" t="str">
            <v>Public</v>
          </cell>
          <cell r="D48" t="str">
            <v>collège</v>
          </cell>
          <cell r="E48">
            <v>22.6</v>
          </cell>
          <cell r="F48">
            <v>21.9</v>
          </cell>
          <cell r="G48">
            <v>22.5</v>
          </cell>
          <cell r="H48">
            <v>21.3</v>
          </cell>
          <cell r="I48">
            <v>-1.3265309999999999</v>
          </cell>
        </row>
        <row r="49">
          <cell r="A49" t="str">
            <v>9830649N</v>
          </cell>
          <cell r="B49" t="str">
            <v>Province Sud</v>
          </cell>
          <cell r="C49" t="str">
            <v>Public</v>
          </cell>
          <cell r="D49" t="str">
            <v>collège</v>
          </cell>
          <cell r="E49">
            <v>24.5</v>
          </cell>
          <cell r="F49">
            <v>21.9</v>
          </cell>
          <cell r="G49">
            <v>22.5</v>
          </cell>
          <cell r="H49">
            <v>21.3</v>
          </cell>
          <cell r="I49">
            <v>-3.2653059999999998</v>
          </cell>
        </row>
        <row r="50">
          <cell r="A50" t="str">
            <v>9830656W</v>
          </cell>
          <cell r="B50" t="str">
            <v>Province Sud</v>
          </cell>
          <cell r="C50" t="str">
            <v>Public</v>
          </cell>
          <cell r="D50" t="str">
            <v>collège</v>
          </cell>
          <cell r="E50">
            <v>24.8</v>
          </cell>
          <cell r="F50">
            <v>21.9</v>
          </cell>
          <cell r="G50">
            <v>22.5</v>
          </cell>
          <cell r="H50">
            <v>21.3</v>
          </cell>
          <cell r="I50">
            <v>-3.5714290000000002</v>
          </cell>
        </row>
        <row r="51">
          <cell r="A51" t="str">
            <v>9830681Y</v>
          </cell>
          <cell r="B51" t="str">
            <v>Province Sud</v>
          </cell>
          <cell r="C51" t="str">
            <v>Public</v>
          </cell>
          <cell r="D51" t="str">
            <v>collège</v>
          </cell>
          <cell r="E51">
            <v>24</v>
          </cell>
          <cell r="F51">
            <v>21.9</v>
          </cell>
          <cell r="G51">
            <v>22.5</v>
          </cell>
          <cell r="H51">
            <v>21.3</v>
          </cell>
          <cell r="I51">
            <v>-2.7551019999999999</v>
          </cell>
        </row>
        <row r="52">
          <cell r="A52" t="str">
            <v>9830691J</v>
          </cell>
          <cell r="B52" t="str">
            <v>Province Nord</v>
          </cell>
          <cell r="C52" t="str">
            <v>Public</v>
          </cell>
          <cell r="D52" t="str">
            <v>collège</v>
          </cell>
          <cell r="E52">
            <v>22.4</v>
          </cell>
          <cell r="F52">
            <v>21.9</v>
          </cell>
          <cell r="G52">
            <v>19.399999999999999</v>
          </cell>
          <cell r="H52">
            <v>21.3</v>
          </cell>
          <cell r="I52">
            <v>-1.122449</v>
          </cell>
        </row>
        <row r="53">
          <cell r="A53" t="str">
            <v>9830698S</v>
          </cell>
          <cell r="B53" t="str">
            <v>Province Sud</v>
          </cell>
          <cell r="C53" t="str">
            <v>Public</v>
          </cell>
          <cell r="D53" t="str">
            <v>collège</v>
          </cell>
          <cell r="E53">
            <v>23.8</v>
          </cell>
          <cell r="F53">
            <v>21.9</v>
          </cell>
          <cell r="G53">
            <v>22.5</v>
          </cell>
          <cell r="H53">
            <v>21.3</v>
          </cell>
          <cell r="I53">
            <v>-2.5510199999999998</v>
          </cell>
        </row>
        <row r="54">
          <cell r="A54" t="str">
            <v>9830002K</v>
          </cell>
          <cell r="B54" t="str">
            <v>Province Sud</v>
          </cell>
          <cell r="C54" t="str">
            <v>Public</v>
          </cell>
          <cell r="D54" t="str">
            <v>lyc GT</v>
          </cell>
          <cell r="E54">
            <v>28</v>
          </cell>
          <cell r="F54">
            <v>26.3</v>
          </cell>
          <cell r="G54">
            <v>27</v>
          </cell>
          <cell r="H54">
            <v>26.4</v>
          </cell>
          <cell r="I54">
            <v>-2.5806450000000001</v>
          </cell>
        </row>
        <row r="55">
          <cell r="A55" t="str">
            <v>9830003L</v>
          </cell>
          <cell r="B55" t="str">
            <v>Province Sud</v>
          </cell>
          <cell r="C55" t="str">
            <v>Public</v>
          </cell>
          <cell r="D55" t="str">
            <v>lyc GT</v>
          </cell>
          <cell r="E55">
            <v>24.2</v>
          </cell>
          <cell r="F55">
            <v>26.3</v>
          </cell>
          <cell r="G55">
            <v>27</v>
          </cell>
          <cell r="H55">
            <v>26.4</v>
          </cell>
          <cell r="I55">
            <v>1.3095239999999999</v>
          </cell>
        </row>
        <row r="56">
          <cell r="A56" t="str">
            <v>9830006P</v>
          </cell>
          <cell r="B56" t="str">
            <v>Province Sud</v>
          </cell>
          <cell r="C56" t="str">
            <v>Public</v>
          </cell>
          <cell r="D56" t="str">
            <v>lyc GT</v>
          </cell>
          <cell r="E56">
            <v>18</v>
          </cell>
          <cell r="F56">
            <v>26.3</v>
          </cell>
          <cell r="G56">
            <v>27</v>
          </cell>
          <cell r="H56">
            <v>26.4</v>
          </cell>
          <cell r="I56">
            <v>5</v>
          </cell>
        </row>
        <row r="57">
          <cell r="A57" t="str">
            <v>9830261S</v>
          </cell>
          <cell r="B57" t="str">
            <v>Province Sud</v>
          </cell>
          <cell r="C57" t="str">
            <v>Privé</v>
          </cell>
          <cell r="D57" t="str">
            <v>lyc GT</v>
          </cell>
          <cell r="E57">
            <v>28.6</v>
          </cell>
          <cell r="F57">
            <v>26.8</v>
          </cell>
          <cell r="G57">
            <v>27</v>
          </cell>
          <cell r="H57">
            <v>26.4</v>
          </cell>
          <cell r="I57">
            <v>-3.548387</v>
          </cell>
        </row>
        <row r="58">
          <cell r="A58" t="str">
            <v>9830377T</v>
          </cell>
          <cell r="B58" t="str">
            <v>Province Sud</v>
          </cell>
          <cell r="C58" t="str">
            <v>Privé</v>
          </cell>
          <cell r="D58" t="str">
            <v>lyc GT</v>
          </cell>
          <cell r="E58">
            <v>24.3</v>
          </cell>
          <cell r="F58">
            <v>26.8</v>
          </cell>
          <cell r="G58">
            <v>27</v>
          </cell>
          <cell r="H58">
            <v>26.4</v>
          </cell>
          <cell r="I58">
            <v>1.25</v>
          </cell>
        </row>
        <row r="59">
          <cell r="A59" t="str">
            <v>9830483H</v>
          </cell>
          <cell r="B59" t="str">
            <v>Province des îles Loyauté</v>
          </cell>
          <cell r="C59" t="str">
            <v>Public</v>
          </cell>
          <cell r="D59" t="str">
            <v>lyc GT</v>
          </cell>
          <cell r="E59">
            <v>22.8</v>
          </cell>
          <cell r="F59">
            <v>26.3</v>
          </cell>
          <cell r="G59">
            <v>22.8</v>
          </cell>
          <cell r="H59">
            <v>26.4</v>
          </cell>
          <cell r="I59">
            <v>2.1428569999999998</v>
          </cell>
        </row>
        <row r="60">
          <cell r="A60" t="str">
            <v>9830504F</v>
          </cell>
          <cell r="B60" t="str">
            <v>Province Sud</v>
          </cell>
          <cell r="C60" t="str">
            <v>Privé</v>
          </cell>
          <cell r="D60" t="str">
            <v>lyc GT</v>
          </cell>
          <cell r="E60">
            <v>25</v>
          </cell>
          <cell r="F60">
            <v>26.8</v>
          </cell>
          <cell r="G60">
            <v>27</v>
          </cell>
          <cell r="H60">
            <v>26.4</v>
          </cell>
          <cell r="I60">
            <v>0.83333299999999999</v>
          </cell>
        </row>
        <row r="61">
          <cell r="A61" t="str">
            <v>9830507J</v>
          </cell>
          <cell r="B61" t="str">
            <v>Province Nord</v>
          </cell>
          <cell r="C61" t="str">
            <v>Public</v>
          </cell>
          <cell r="D61" t="str">
            <v>lyc GT</v>
          </cell>
          <cell r="E61">
            <v>21.2</v>
          </cell>
          <cell r="F61">
            <v>26.3</v>
          </cell>
          <cell r="G61">
            <v>23.2</v>
          </cell>
          <cell r="H61">
            <v>26.4</v>
          </cell>
          <cell r="I61">
            <v>3.0952380000000002</v>
          </cell>
        </row>
        <row r="62">
          <cell r="A62" t="str">
            <v>9830557N</v>
          </cell>
          <cell r="B62" t="str">
            <v>Province Sud</v>
          </cell>
          <cell r="C62" t="str">
            <v>Public</v>
          </cell>
          <cell r="D62" t="str">
            <v>lyc GT</v>
          </cell>
          <cell r="E62">
            <v>29.5</v>
          </cell>
          <cell r="F62">
            <v>26.3</v>
          </cell>
          <cell r="G62">
            <v>27</v>
          </cell>
          <cell r="H62">
            <v>26.4</v>
          </cell>
          <cell r="I62">
            <v>-5</v>
          </cell>
        </row>
        <row r="63">
          <cell r="A63" t="str">
            <v>9830635Y</v>
          </cell>
          <cell r="B63" t="str">
            <v>Province Nord</v>
          </cell>
          <cell r="C63" t="str">
            <v>Public</v>
          </cell>
          <cell r="D63" t="str">
            <v>lyc GT</v>
          </cell>
          <cell r="E63">
            <v>24.5</v>
          </cell>
          <cell r="F63">
            <v>26.3</v>
          </cell>
          <cell r="G63">
            <v>23.2</v>
          </cell>
          <cell r="H63">
            <v>26.4</v>
          </cell>
          <cell r="I63">
            <v>1.130952</v>
          </cell>
        </row>
        <row r="64">
          <cell r="A64" t="str">
            <v>9830693L</v>
          </cell>
          <cell r="B64" t="str">
            <v>Province Sud</v>
          </cell>
          <cell r="C64" t="str">
            <v>Public</v>
          </cell>
          <cell r="D64" t="str">
            <v>lyc GT</v>
          </cell>
          <cell r="E64">
            <v>24.9</v>
          </cell>
          <cell r="F64">
            <v>26.3</v>
          </cell>
          <cell r="G64">
            <v>27</v>
          </cell>
          <cell r="H64">
            <v>26.4</v>
          </cell>
          <cell r="I64">
            <v>0.89285700000000001</v>
          </cell>
        </row>
        <row r="65">
          <cell r="A65" t="str">
            <v>9830003L</v>
          </cell>
          <cell r="B65" t="str">
            <v>Province Sud</v>
          </cell>
          <cell r="C65" t="str">
            <v>Public</v>
          </cell>
          <cell r="D65" t="str">
            <v>lyc pro</v>
          </cell>
          <cell r="E65">
            <v>22.9</v>
          </cell>
          <cell r="F65">
            <v>21.1</v>
          </cell>
          <cell r="G65">
            <v>22.8</v>
          </cell>
          <cell r="H65">
            <v>21.4</v>
          </cell>
          <cell r="I65">
            <v>-1.744186</v>
          </cell>
        </row>
        <row r="66">
          <cell r="A66" t="str">
            <v>9830006P</v>
          </cell>
          <cell r="B66" t="str">
            <v>Province Sud</v>
          </cell>
          <cell r="C66" t="str">
            <v>Public</v>
          </cell>
          <cell r="D66" t="str">
            <v>lyc pro</v>
          </cell>
          <cell r="E66">
            <v>25.7</v>
          </cell>
          <cell r="F66">
            <v>21.1</v>
          </cell>
          <cell r="G66">
            <v>22.8</v>
          </cell>
          <cell r="H66">
            <v>21.4</v>
          </cell>
          <cell r="I66">
            <v>-5</v>
          </cell>
        </row>
        <row r="67">
          <cell r="A67" t="str">
            <v>9830269A</v>
          </cell>
          <cell r="B67" t="str">
            <v>Province Sud</v>
          </cell>
          <cell r="C67" t="str">
            <v>Privé</v>
          </cell>
          <cell r="D67" t="str">
            <v>lyc pro</v>
          </cell>
          <cell r="E67">
            <v>22.9</v>
          </cell>
          <cell r="F67">
            <v>21.7</v>
          </cell>
          <cell r="G67">
            <v>22.8</v>
          </cell>
          <cell r="H67">
            <v>21.4</v>
          </cell>
          <cell r="I67">
            <v>-1.744186</v>
          </cell>
        </row>
        <row r="68">
          <cell r="A68" t="str">
            <v>9830270B</v>
          </cell>
          <cell r="B68" t="str">
            <v>Province Sud</v>
          </cell>
          <cell r="C68" t="str">
            <v>Privé</v>
          </cell>
          <cell r="D68" t="str">
            <v>lyc pro</v>
          </cell>
          <cell r="E68">
            <v>20.5</v>
          </cell>
          <cell r="F68">
            <v>21.7</v>
          </cell>
          <cell r="G68">
            <v>22.8</v>
          </cell>
          <cell r="H68">
            <v>21.4</v>
          </cell>
          <cell r="I68">
            <v>0.50561800000000001</v>
          </cell>
        </row>
        <row r="69">
          <cell r="A69" t="str">
            <v>9830271C</v>
          </cell>
          <cell r="B69" t="str">
            <v>Province Sud</v>
          </cell>
          <cell r="C69" t="str">
            <v>Privé</v>
          </cell>
          <cell r="D69" t="str">
            <v>lyc pro</v>
          </cell>
          <cell r="E69">
            <v>23.2</v>
          </cell>
          <cell r="F69">
            <v>21.7</v>
          </cell>
          <cell r="G69">
            <v>22.8</v>
          </cell>
          <cell r="H69">
            <v>21.4</v>
          </cell>
          <cell r="I69">
            <v>-2.0930230000000001</v>
          </cell>
        </row>
        <row r="70">
          <cell r="A70" t="str">
            <v>9830272D</v>
          </cell>
          <cell r="B70" t="str">
            <v>Province Sud</v>
          </cell>
          <cell r="C70" t="str">
            <v>Privé</v>
          </cell>
          <cell r="D70" t="str">
            <v>lyc pro</v>
          </cell>
          <cell r="E70">
            <v>23.6</v>
          </cell>
          <cell r="F70">
            <v>21.7</v>
          </cell>
          <cell r="G70">
            <v>22.8</v>
          </cell>
          <cell r="H70">
            <v>21.4</v>
          </cell>
          <cell r="I70">
            <v>-2.5581399999999999</v>
          </cell>
        </row>
        <row r="71">
          <cell r="A71" t="str">
            <v>9830273E</v>
          </cell>
          <cell r="B71" t="str">
            <v>Province Nord</v>
          </cell>
          <cell r="C71" t="str">
            <v>Privé</v>
          </cell>
          <cell r="D71" t="str">
            <v>lyc pro</v>
          </cell>
          <cell r="E71">
            <v>12.5</v>
          </cell>
          <cell r="F71">
            <v>21.7</v>
          </cell>
          <cell r="G71">
            <v>15</v>
          </cell>
          <cell r="H71">
            <v>21.4</v>
          </cell>
          <cell r="I71">
            <v>5</v>
          </cell>
        </row>
        <row r="72">
          <cell r="A72" t="str">
            <v>9830294C</v>
          </cell>
          <cell r="B72" t="str">
            <v>Province Sud</v>
          </cell>
          <cell r="C72" t="str">
            <v>Privé</v>
          </cell>
          <cell r="D72" t="str">
            <v>lyc pro</v>
          </cell>
          <cell r="E72">
            <v>18.2</v>
          </cell>
          <cell r="F72">
            <v>21.7</v>
          </cell>
          <cell r="G72">
            <v>22.8</v>
          </cell>
          <cell r="H72">
            <v>21.4</v>
          </cell>
          <cell r="I72">
            <v>1.7977529999999999</v>
          </cell>
        </row>
        <row r="73">
          <cell r="A73" t="str">
            <v>9830306R</v>
          </cell>
          <cell r="B73" t="str">
            <v>Province Sud</v>
          </cell>
          <cell r="C73" t="str">
            <v>Public</v>
          </cell>
          <cell r="D73" t="str">
            <v>lyc pro</v>
          </cell>
          <cell r="E73">
            <v>20.6</v>
          </cell>
          <cell r="F73">
            <v>21.1</v>
          </cell>
          <cell r="G73">
            <v>22.8</v>
          </cell>
          <cell r="H73">
            <v>21.4</v>
          </cell>
          <cell r="I73">
            <v>0.449438</v>
          </cell>
        </row>
        <row r="74">
          <cell r="A74" t="str">
            <v>9830377T</v>
          </cell>
          <cell r="B74" t="str">
            <v>Province Sud</v>
          </cell>
          <cell r="C74" t="str">
            <v>Privé</v>
          </cell>
          <cell r="D74" t="str">
            <v>lyc pro</v>
          </cell>
          <cell r="E74">
            <v>25.7</v>
          </cell>
          <cell r="F74">
            <v>21.7</v>
          </cell>
          <cell r="G74">
            <v>22.8</v>
          </cell>
          <cell r="H74">
            <v>21.4</v>
          </cell>
          <cell r="I74">
            <v>-5</v>
          </cell>
        </row>
        <row r="75">
          <cell r="A75" t="str">
            <v>9830401U</v>
          </cell>
          <cell r="B75" t="str">
            <v>Province Sud</v>
          </cell>
          <cell r="C75" t="str">
            <v>Privé</v>
          </cell>
          <cell r="D75" t="str">
            <v>lyc pro</v>
          </cell>
          <cell r="E75">
            <v>17.600000000000001</v>
          </cell>
          <cell r="F75">
            <v>21.7</v>
          </cell>
          <cell r="G75">
            <v>22.8</v>
          </cell>
          <cell r="H75">
            <v>21.4</v>
          </cell>
          <cell r="I75">
            <v>2.1348310000000001</v>
          </cell>
        </row>
        <row r="76">
          <cell r="A76" t="str">
            <v>9830460H</v>
          </cell>
          <cell r="B76" t="str">
            <v>Province Nord</v>
          </cell>
          <cell r="C76" t="str">
            <v>Public</v>
          </cell>
          <cell r="D76" t="str">
            <v>lyc pro</v>
          </cell>
          <cell r="E76">
            <v>15.7</v>
          </cell>
          <cell r="F76">
            <v>21.1</v>
          </cell>
          <cell r="G76">
            <v>15</v>
          </cell>
          <cell r="H76">
            <v>21.4</v>
          </cell>
          <cell r="I76">
            <v>3.2022469999999998</v>
          </cell>
        </row>
        <row r="77">
          <cell r="A77" t="str">
            <v>9830483H</v>
          </cell>
          <cell r="B77" t="str">
            <v>Province des îles Loyauté</v>
          </cell>
          <cell r="C77" t="str">
            <v>Public</v>
          </cell>
          <cell r="D77" t="str">
            <v>lyc pro</v>
          </cell>
          <cell r="E77">
            <v>18.100000000000001</v>
          </cell>
          <cell r="F77">
            <v>21.1</v>
          </cell>
          <cell r="G77">
            <v>18.100000000000001</v>
          </cell>
          <cell r="H77">
            <v>21.4</v>
          </cell>
          <cell r="I77">
            <v>1.8539330000000001</v>
          </cell>
        </row>
        <row r="78">
          <cell r="A78" t="str">
            <v>9830557N</v>
          </cell>
          <cell r="B78" t="str">
            <v>Province Sud</v>
          </cell>
          <cell r="C78" t="str">
            <v>Public</v>
          </cell>
          <cell r="D78" t="str">
            <v>lyc pro</v>
          </cell>
          <cell r="E78">
            <v>16</v>
          </cell>
          <cell r="F78">
            <v>21.1</v>
          </cell>
          <cell r="G78">
            <v>22.8</v>
          </cell>
          <cell r="H78">
            <v>21.4</v>
          </cell>
          <cell r="I78">
            <v>3.0337079999999998</v>
          </cell>
        </row>
        <row r="79">
          <cell r="A79" t="str">
            <v>9830635Y</v>
          </cell>
          <cell r="B79" t="str">
            <v>Province Nord</v>
          </cell>
          <cell r="C79" t="str">
            <v>Public</v>
          </cell>
          <cell r="D79" t="str">
            <v>lyc pro</v>
          </cell>
          <cell r="E79">
            <v>14.2</v>
          </cell>
          <cell r="F79">
            <v>21.1</v>
          </cell>
          <cell r="G79">
            <v>15</v>
          </cell>
          <cell r="H79">
            <v>21.4</v>
          </cell>
          <cell r="I79">
            <v>4.0449440000000001</v>
          </cell>
        </row>
        <row r="80">
          <cell r="A80" t="str">
            <v>9830693L</v>
          </cell>
          <cell r="B80" t="str">
            <v>Province Sud</v>
          </cell>
          <cell r="C80" t="str">
            <v>Public</v>
          </cell>
          <cell r="D80" t="str">
            <v>lyc pro</v>
          </cell>
          <cell r="E80">
            <v>23.6</v>
          </cell>
          <cell r="F80">
            <v>21.1</v>
          </cell>
          <cell r="G80">
            <v>22.8</v>
          </cell>
          <cell r="H80">
            <v>21.4</v>
          </cell>
          <cell r="I80">
            <v>-2.5581399999999999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Y188"/>
  <sheetViews>
    <sheetView tabSelected="1" zoomScale="90" zoomScaleNormal="90" workbookViewId="0">
      <selection activeCell="B1" sqref="B1:I1"/>
    </sheetView>
  </sheetViews>
  <sheetFormatPr baseColWidth="10" defaultColWidth="11.42578125" defaultRowHeight="15"/>
  <cols>
    <col min="1" max="1" width="4.7109375" style="22" customWidth="1"/>
    <col min="2" max="2" width="12.140625" style="22" customWidth="1"/>
    <col min="3" max="3" width="11.85546875" style="22" customWidth="1"/>
    <col min="4" max="4" width="14.140625" style="22" customWidth="1"/>
    <col min="5" max="5" width="13.42578125" style="22" customWidth="1"/>
    <col min="6" max="6" width="15" style="22" customWidth="1"/>
    <col min="7" max="7" width="12.140625" style="22" customWidth="1"/>
    <col min="8" max="8" width="10.42578125" style="22" customWidth="1"/>
    <col min="9" max="9" width="12" style="22" customWidth="1"/>
    <col min="10" max="11" width="11.42578125" style="22"/>
    <col min="12" max="12" width="12" style="22" customWidth="1"/>
    <col min="13" max="16384" width="11.42578125" style="22"/>
  </cols>
  <sheetData>
    <row r="1" spans="2:18" ht="18.75">
      <c r="B1" s="84" t="s">
        <v>132</v>
      </c>
      <c r="C1" s="84"/>
      <c r="D1" s="84"/>
      <c r="E1" s="84"/>
      <c r="F1" s="84"/>
      <c r="G1" s="84"/>
      <c r="H1" s="84"/>
      <c r="I1" s="84"/>
      <c r="K1" s="24" t="s">
        <v>228</v>
      </c>
      <c r="L1" s="25"/>
      <c r="M1" s="25"/>
      <c r="N1" s="25"/>
      <c r="O1" s="25"/>
      <c r="P1" s="25"/>
      <c r="Q1" s="25"/>
      <c r="R1" s="25"/>
    </row>
    <row r="3" spans="2:18">
      <c r="B3" s="26" t="str">
        <f>VLOOKUP(B1,Base_clg!A2:B53,2,FALSE)</f>
        <v>9830007R</v>
      </c>
      <c r="C3" s="26"/>
      <c r="F3" s="22" t="s">
        <v>40</v>
      </c>
      <c r="G3" s="22" t="str">
        <f>VLOOKUP(B3,Base_clg!B2:D53,3,FALSE)</f>
        <v>Koumac</v>
      </c>
      <c r="H3" s="27"/>
    </row>
    <row r="6" spans="2:18" ht="3" customHeight="1"/>
    <row r="7" spans="2:18" ht="30" hidden="1">
      <c r="B7" s="28" t="s">
        <v>24</v>
      </c>
      <c r="C7" s="28"/>
      <c r="D7" s="28"/>
      <c r="E7" s="28"/>
      <c r="F7" s="28"/>
      <c r="G7" s="28"/>
      <c r="H7" s="28"/>
    </row>
    <row r="8" spans="2:18" hidden="1"/>
    <row r="9" spans="2:18" hidden="1">
      <c r="B9" s="29" t="s">
        <v>14</v>
      </c>
      <c r="C9" s="29"/>
      <c r="D9" s="22" t="s">
        <v>16</v>
      </c>
    </row>
    <row r="10" spans="2:18" hidden="1">
      <c r="B10" s="29" t="s">
        <v>15</v>
      </c>
      <c r="C10" s="29"/>
      <c r="D10" s="22" t="s">
        <v>18</v>
      </c>
    </row>
    <row r="11" spans="2:18" hidden="1">
      <c r="B11" s="29" t="s">
        <v>15</v>
      </c>
      <c r="C11" s="29"/>
    </row>
    <row r="12" spans="2:18" hidden="1">
      <c r="B12" s="30" t="s">
        <v>11</v>
      </c>
      <c r="C12" s="30"/>
      <c r="D12" s="22" t="s">
        <v>17</v>
      </c>
    </row>
    <row r="13" spans="2:18" hidden="1">
      <c r="B13" s="30" t="s">
        <v>12</v>
      </c>
      <c r="C13" s="30"/>
      <c r="D13" s="22" t="s">
        <v>37</v>
      </c>
    </row>
    <row r="14" spans="2:18" hidden="1">
      <c r="B14" s="30"/>
      <c r="C14" s="30"/>
      <c r="D14" s="22" t="s">
        <v>38</v>
      </c>
    </row>
    <row r="15" spans="2:18" hidden="1">
      <c r="B15" s="30" t="s">
        <v>13</v>
      </c>
      <c r="C15" s="30"/>
      <c r="D15" s="22" t="s">
        <v>19</v>
      </c>
    </row>
    <row r="16" spans="2:18" hidden="1"/>
    <row r="17" spans="2:9" ht="22.5" customHeight="1"/>
    <row r="18" spans="2:9" ht="15.75" thickBot="1"/>
    <row r="19" spans="2:9" ht="19.5" thickBot="1">
      <c r="B19" s="20" t="s">
        <v>20</v>
      </c>
      <c r="C19" s="31"/>
      <c r="E19" s="87" t="s">
        <v>328</v>
      </c>
      <c r="F19" s="88"/>
      <c r="G19" s="88"/>
      <c r="H19" s="89"/>
      <c r="I19" s="75" t="s">
        <v>329</v>
      </c>
    </row>
    <row r="20" spans="2:9">
      <c r="E20" s="62">
        <v>2012</v>
      </c>
      <c r="F20" s="59">
        <v>2024</v>
      </c>
      <c r="G20" s="60">
        <v>2025</v>
      </c>
      <c r="H20" s="63">
        <v>2026</v>
      </c>
      <c r="I20" s="69" t="s">
        <v>320</v>
      </c>
    </row>
    <row r="21" spans="2:9">
      <c r="B21" s="32" t="s">
        <v>303</v>
      </c>
      <c r="C21" s="33" t="s">
        <v>306</v>
      </c>
      <c r="D21" s="61"/>
      <c r="E21" s="64">
        <f>VLOOKUP($B$3,Base_clg!$B$2:$DA$53,5,FALSE)</f>
        <v>427</v>
      </c>
      <c r="F21" s="35">
        <f>VLOOKUP($B$3,Base_clg!$B$2:$DA$53,8,FALSE)</f>
        <v>322</v>
      </c>
      <c r="G21" s="36">
        <f>VLOOKUP($B$3,Base_clg!$B$2:$DA$53,11,FALSE)</f>
        <v>326</v>
      </c>
      <c r="H21" s="34">
        <f>VLOOKUP($B$3,Base_clg!$B$2:$DA$53,14,FALSE)</f>
        <v>343</v>
      </c>
      <c r="I21" s="64" t="e">
        <f>VLOOKUP($B$3,Base_clg!$B$2:$DA$53,17,FALSE)</f>
        <v>#N/A</v>
      </c>
    </row>
    <row r="22" spans="2:9">
      <c r="B22" s="32" t="s">
        <v>304</v>
      </c>
      <c r="C22" s="33" t="s">
        <v>308</v>
      </c>
      <c r="D22" s="61"/>
      <c r="E22" s="64">
        <f>VLOOKUP($B$3,Base_clg!$B$2:$DA$53,6,FALSE)</f>
        <v>58</v>
      </c>
      <c r="F22" s="35">
        <f>VLOOKUP($B$3,Base_clg!$B$2:$DA$53,9,FALSE)</f>
        <v>60</v>
      </c>
      <c r="G22" s="36">
        <f>VLOOKUP($B$3,Base_clg!$B$2:$DA$53,12,FALSE)</f>
        <v>58</v>
      </c>
      <c r="H22" s="34">
        <f>VLOOKUP($B$3,Base_clg!$B$2:$DA$53,15,FALSE)</f>
        <v>64</v>
      </c>
      <c r="I22" s="64" t="e">
        <f>VLOOKUP($B$3,Base_clg!$B$2:$DA$53,18,FALSE)</f>
        <v>#N/A</v>
      </c>
    </row>
    <row r="23" spans="2:9" ht="15.75" thickBot="1">
      <c r="B23" s="26" t="s">
        <v>305</v>
      </c>
      <c r="C23" s="33" t="s">
        <v>307</v>
      </c>
      <c r="D23" s="61"/>
      <c r="E23" s="65">
        <f>VLOOKUP($B$3,Base_clg!$B$2:$DA$53,7,FALSE)</f>
        <v>43</v>
      </c>
      <c r="F23" s="66">
        <f>VLOOKUP($B$3,Base_clg!$B$2:$DA$53,10,FALSE)</f>
        <v>45</v>
      </c>
      <c r="G23" s="67">
        <f>VLOOKUP($B$3,Base_clg!$B$2:$DA$53,13,FALSE)</f>
        <v>52</v>
      </c>
      <c r="H23" s="68">
        <f>VLOOKUP($B$3,Base_clg!$B$2:$DA$53,16,FALSE)</f>
        <v>53</v>
      </c>
      <c r="I23" s="65" t="e">
        <f>VLOOKUP($B$3,Base_clg!$B$2:$DA$53,19,FALSE)</f>
        <v>#N/A</v>
      </c>
    </row>
    <row r="41" spans="2:9" ht="18.75">
      <c r="B41" s="21" t="s">
        <v>251</v>
      </c>
      <c r="C41" s="37"/>
      <c r="D41" s="38"/>
      <c r="E41" s="38"/>
      <c r="F41" s="38"/>
      <c r="G41" s="38"/>
      <c r="H41" s="38"/>
    </row>
    <row r="42" spans="2:9">
      <c r="G42" s="76" t="s">
        <v>324</v>
      </c>
      <c r="H42" s="76"/>
      <c r="I42" s="76"/>
    </row>
    <row r="43" spans="2:9">
      <c r="G43" s="39" t="s">
        <v>22</v>
      </c>
      <c r="H43" s="39" t="str">
        <f>VLOOKUP(B3,Base_clg!B2:C53,2,FALSE)</f>
        <v>Public</v>
      </c>
      <c r="I43" s="39" t="s">
        <v>227</v>
      </c>
    </row>
    <row r="44" spans="2:9">
      <c r="B44" s="22" t="s">
        <v>249</v>
      </c>
      <c r="G44" s="40">
        <f>VLOOKUP($B$3,Base_clg!$B$2:$DA$53,20,FALSE)</f>
        <v>159.4</v>
      </c>
      <c r="H44" s="40">
        <f>VLOOKUP($B$3,Base_clg!$B$2:$DA$53,21,FALSE)</f>
        <v>129.69999999999999</v>
      </c>
      <c r="I44" s="40">
        <f>VLOOKUP($B$3,Base_clg!$B$2:$DA$53,22,FALSE)</f>
        <v>137.9</v>
      </c>
    </row>
    <row r="45" spans="2:9">
      <c r="B45" s="22" t="s">
        <v>280</v>
      </c>
      <c r="G45" s="40">
        <f>VLOOKUP($B$3,Base_clg!$B$2:$DA$53,23,FALSE)</f>
        <v>72.8</v>
      </c>
      <c r="H45" s="40">
        <f>VLOOKUP($B$3,Base_clg!$B$2:$DA$53,24,FALSE)</f>
        <v>49.7</v>
      </c>
      <c r="I45" s="40">
        <f>VLOOKUP($B$3,Base_clg!$B$2:$DA$53,25,FALSE)</f>
        <v>48.9</v>
      </c>
    </row>
    <row r="46" spans="2:9">
      <c r="B46" s="22" t="s">
        <v>281</v>
      </c>
      <c r="G46" s="40">
        <f>VLOOKUP($B$3,Base_clg!$B$2:$DA$53,26,FALSE)</f>
        <v>10</v>
      </c>
      <c r="H46" s="40">
        <f>VLOOKUP($B$3,Base_clg!$B$2:$DA$53,27,FALSE)</f>
        <v>15.3</v>
      </c>
      <c r="I46" s="40">
        <f>VLOOKUP($B$3,Base_clg!$B$2:$DA$53,28,FALSE)</f>
        <v>15.1</v>
      </c>
    </row>
    <row r="47" spans="2:9">
      <c r="B47" s="22" t="s">
        <v>244</v>
      </c>
      <c r="G47" s="40">
        <f>VLOOKUP($B$3,Base_clg!$B$2:$DA$53,29,FALSE)</f>
        <v>83.3</v>
      </c>
      <c r="H47" s="40">
        <f>VLOOKUP($B$3,Base_clg!$B$2:$DA$53,30,FALSE)</f>
        <v>93.5</v>
      </c>
      <c r="I47" s="40">
        <f>VLOOKUP($B$3,Base_clg!$B$2:$DA$53,31,FALSE)</f>
        <v>93.5</v>
      </c>
    </row>
    <row r="48" spans="2:9">
      <c r="B48" s="22" t="s">
        <v>285</v>
      </c>
      <c r="G48" s="40" t="str">
        <f>VLOOKUP($B$3,Base_clg!$CX$2:$DA$53,2,FALSE)</f>
        <v>nd</v>
      </c>
      <c r="H48" s="40" t="str">
        <f>VLOOKUP($B$3,Base_clg!$CX$2:$DA$53,3,FALSE)</f>
        <v>nd</v>
      </c>
      <c r="I48" s="40" t="str">
        <f>VLOOKUP($B$3,Base_clg!$CX$2:$DA$53,4,FALSE)</f>
        <v>nd</v>
      </c>
    </row>
    <row r="49" spans="2:9">
      <c r="B49" s="22" t="s">
        <v>21</v>
      </c>
      <c r="G49" s="40">
        <f>VLOOKUP($B$3,Base_clg!$B$2:$DA$53,32,FALSE)</f>
        <v>6.7</v>
      </c>
      <c r="H49" s="40">
        <f>VLOOKUP($B$3,Base_clg!$B$2:$DA$53,33,FALSE)</f>
        <v>8.6999999999999993</v>
      </c>
      <c r="I49" s="40">
        <f>VLOOKUP($B$3,Base_clg!$B$2:$DA$53,34,FALSE)</f>
        <v>9.1</v>
      </c>
    </row>
    <row r="50" spans="2:9">
      <c r="B50" s="22" t="s">
        <v>287</v>
      </c>
      <c r="G50" s="40">
        <f>VLOOKUP($B$3,Base_clg!$B$2:$DA$53,35,FALSE)</f>
        <v>50.6</v>
      </c>
      <c r="H50" s="40">
        <f>VLOOKUP($B$3,Base_clg!$B$2:$DA$53,36,FALSE)</f>
        <v>46.7</v>
      </c>
      <c r="I50" s="40">
        <f>VLOOKUP($B$3,Base_clg!$B$2:$DA$53,37,FALSE)</f>
        <v>47.8</v>
      </c>
    </row>
    <row r="51" spans="2:9">
      <c r="B51" s="22" t="s">
        <v>288</v>
      </c>
      <c r="G51" s="40">
        <f>VLOOKUP($B$3,Base_clg!$B$2:$DA$53,38,FALSE)</f>
        <v>64.400000000000006</v>
      </c>
      <c r="H51" s="40">
        <f>VLOOKUP($B$3,Base_clg!$B$2:$DA$53,39,FALSE)</f>
        <v>62.3</v>
      </c>
      <c r="I51" s="40">
        <f>VLOOKUP($B$3,Base_clg!$B$2:$DA$53,40,FALSE)</f>
        <v>63.4</v>
      </c>
    </row>
    <row r="52" spans="2:9">
      <c r="G52" s="41"/>
      <c r="H52" s="41"/>
      <c r="I52" s="41"/>
    </row>
    <row r="53" spans="2:9">
      <c r="G53" s="41"/>
      <c r="H53" s="41"/>
      <c r="I53" s="41"/>
    </row>
    <row r="55" spans="2:9" ht="18.75">
      <c r="B55" s="21" t="s">
        <v>0</v>
      </c>
      <c r="C55" s="37"/>
    </row>
    <row r="56" spans="2:9">
      <c r="G56" s="76" t="s">
        <v>324</v>
      </c>
      <c r="H56" s="76"/>
      <c r="I56" s="76"/>
    </row>
    <row r="57" spans="2:9">
      <c r="G57" s="48" t="s">
        <v>22</v>
      </c>
      <c r="H57" s="39" t="str">
        <f>VLOOKUP(B3,Base_clg!B2:C53,2,FALSE)</f>
        <v>Public</v>
      </c>
      <c r="I57" s="39" t="s">
        <v>227</v>
      </c>
    </row>
    <row r="58" spans="2:9">
      <c r="B58" s="22" t="s">
        <v>25</v>
      </c>
      <c r="G58" s="85">
        <f>VLOOKUP($B$3,Base_clg!$B$2:$DA$53,41,FALSE)</f>
        <v>1.4</v>
      </c>
      <c r="H58" s="85">
        <f>VLOOKUP($B$3,Base_clg!$B$2:$DA$53,42,FALSE)</f>
        <v>1.4</v>
      </c>
      <c r="I58" s="85">
        <f>VLOOKUP($B$3,Base_clg!$B$2:$DA$53,43,FALSE)</f>
        <v>1.43</v>
      </c>
    </row>
    <row r="59" spans="2:9">
      <c r="B59" s="22" t="s">
        <v>98</v>
      </c>
      <c r="G59" s="86"/>
      <c r="H59" s="86"/>
      <c r="I59" s="86"/>
    </row>
    <row r="60" spans="2:9">
      <c r="B60" s="22" t="s">
        <v>99</v>
      </c>
      <c r="G60" s="83">
        <f>VLOOKUP($B$3,Base_clg!$B$2:$DA$53,44,FALSE)</f>
        <v>21.7</v>
      </c>
      <c r="H60" s="83">
        <f>VLOOKUP($B$3,Base_clg!$B$2:$DA$53,45,FALSE)</f>
        <v>21.9</v>
      </c>
      <c r="I60" s="83">
        <f>VLOOKUP($B$3,Base_clg!$B$2:$DA$53,46,FALSE)</f>
        <v>21.3</v>
      </c>
    </row>
    <row r="61" spans="2:9">
      <c r="B61" s="22" t="s">
        <v>100</v>
      </c>
      <c r="G61" s="83"/>
      <c r="H61" s="83"/>
      <c r="I61" s="83"/>
    </row>
    <row r="63" spans="2:9" ht="16.5" hidden="1" customHeight="1">
      <c r="B63" s="42" t="s">
        <v>327</v>
      </c>
      <c r="C63" s="42"/>
      <c r="D63" s="43"/>
      <c r="E63" s="43"/>
      <c r="F63" s="43"/>
      <c r="G63" s="43"/>
      <c r="H63" s="43"/>
      <c r="I63" s="44" t="s">
        <v>5</v>
      </c>
    </row>
    <row r="64" spans="2:9" ht="19.5" hidden="1" customHeight="1">
      <c r="B64" s="45" t="s">
        <v>2</v>
      </c>
      <c r="C64" s="45"/>
      <c r="D64" s="77" t="s">
        <v>1</v>
      </c>
      <c r="E64" s="78"/>
      <c r="F64" s="79" t="s">
        <v>3</v>
      </c>
      <c r="G64" s="80"/>
      <c r="H64" s="81" t="s">
        <v>4</v>
      </c>
      <c r="I64" s="82"/>
    </row>
    <row r="65" spans="2:12" hidden="1">
      <c r="J65" s="46">
        <v>-6.5</v>
      </c>
      <c r="K65" s="47" t="e">
        <f>VLOOKUP(B3,Base_clg!B56:C106,3,FALSE)</f>
        <v>#REF!</v>
      </c>
      <c r="L65" s="46">
        <v>6.5</v>
      </c>
    </row>
    <row r="66" spans="2:12" hidden="1">
      <c r="J66" s="46">
        <v>0</v>
      </c>
      <c r="K66" s="46">
        <v>0</v>
      </c>
      <c r="L66" s="46">
        <v>0</v>
      </c>
    </row>
    <row r="68" spans="2:12" ht="18.75">
      <c r="B68" s="21" t="s">
        <v>32</v>
      </c>
      <c r="C68" s="37"/>
    </row>
    <row r="69" spans="2:12">
      <c r="G69" s="76" t="s">
        <v>324</v>
      </c>
      <c r="H69" s="76"/>
      <c r="I69" s="76"/>
    </row>
    <row r="70" spans="2:12">
      <c r="G70" s="39" t="s">
        <v>22</v>
      </c>
      <c r="H70" s="39" t="str">
        <f>VLOOKUP(B3,Base_clg!B2:C53,2,FALSE)</f>
        <v>Public</v>
      </c>
      <c r="I70" s="39" t="s">
        <v>227</v>
      </c>
    </row>
    <row r="71" spans="2:12" hidden="1">
      <c r="B71" s="22" t="s">
        <v>33</v>
      </c>
      <c r="G71" s="49">
        <f>VLOOKUP(B3,Base_clg!B2:CW53,74,FALSE)</f>
        <v>-12.2</v>
      </c>
      <c r="H71" s="49">
        <f>VLOOKUP(B3,Base_clg!B2:CW53,75,FALSE)</f>
        <v>-12.9</v>
      </c>
      <c r="I71" s="49">
        <f>VLOOKUP(B3,Base_clg!B2:CW53,76,FALSE)</f>
        <v>-11.7</v>
      </c>
    </row>
    <row r="72" spans="2:12">
      <c r="B72" s="22" t="s">
        <v>34</v>
      </c>
      <c r="G72" s="49">
        <f>VLOOKUP($B$3,Base_clg!$B$2:$DA$53,92,FALSE)</f>
        <v>74</v>
      </c>
      <c r="H72" s="49">
        <f>VLOOKUP($B$3,Base_clg!$B$2:$DA$53,93,FALSE)</f>
        <v>80.599999999999994</v>
      </c>
      <c r="I72" s="49">
        <f>VLOOKUP($B$3,Base_clg!$B$2:$DA$53,94,FALSE)</f>
        <v>73.900000000000006</v>
      </c>
    </row>
    <row r="73" spans="2:12">
      <c r="B73" s="22" t="s">
        <v>35</v>
      </c>
      <c r="G73" s="49">
        <f>VLOOKUP($B$3,Base_clg!$B$2:$DA$53,95,FALSE)</f>
        <v>4.5999999999999996</v>
      </c>
      <c r="H73" s="49">
        <f>VLOOKUP($B$3,Base_clg!$B$2:$DA$53,96,FALSE)</f>
        <v>5.7</v>
      </c>
      <c r="I73" s="49">
        <f>VLOOKUP($B$3,Base_clg!$B$2:$DA$53,97,FALSE)</f>
        <v>5.8</v>
      </c>
    </row>
    <row r="74" spans="2:12">
      <c r="B74" s="22" t="s">
        <v>36</v>
      </c>
      <c r="G74" s="49">
        <f>VLOOKUP($B$3,Base_clg!$B$2:$DA$53,98,FALSE)</f>
        <v>42.1</v>
      </c>
      <c r="H74" s="49">
        <f>VLOOKUP($B$3,Base_clg!$B$2:$DA$53,99,FALSE)</f>
        <v>43.4</v>
      </c>
      <c r="I74" s="49">
        <f>VLOOKUP($B$3,Base_clg!$B$2:$DA$53,100,FALSE)</f>
        <v>43.7</v>
      </c>
    </row>
    <row r="77" spans="2:12" ht="18.75">
      <c r="B77" s="21" t="s">
        <v>6</v>
      </c>
      <c r="C77" s="37"/>
    </row>
    <row r="78" spans="2:12">
      <c r="G78" s="76" t="s">
        <v>325</v>
      </c>
      <c r="H78" s="76"/>
      <c r="I78" s="76"/>
    </row>
    <row r="79" spans="2:12">
      <c r="G79" s="39" t="s">
        <v>22</v>
      </c>
      <c r="H79" s="39" t="str">
        <f>VLOOKUP(B3,Base_clg!B2:C53,2,FALSE)</f>
        <v>Public</v>
      </c>
      <c r="I79" s="39" t="s">
        <v>227</v>
      </c>
    </row>
    <row r="80" spans="2:12">
      <c r="B80" s="22" t="s">
        <v>26</v>
      </c>
      <c r="G80" s="40">
        <f>VLOOKUP($B$3,Base_clg!$B$2:$DA$53,47,FALSE)</f>
        <v>52.5</v>
      </c>
      <c r="H80" s="40">
        <f>VLOOKUP($B$3,Base_clg!$B$2:$DA$53,48,FALSE)</f>
        <v>52.1</v>
      </c>
      <c r="I80" s="40">
        <f>VLOOKUP($B$3,Base_clg!$B$2:$DA$53,49,FALSE)</f>
        <v>50.7</v>
      </c>
    </row>
    <row r="81" spans="2:9">
      <c r="B81" s="22" t="s">
        <v>27</v>
      </c>
      <c r="G81" s="40">
        <f>VLOOKUP($B$3,Base_clg!$B$2:$DA$53,50,FALSE)</f>
        <v>32.5</v>
      </c>
      <c r="H81" s="40">
        <f>VLOOKUP($B$3,Base_clg!$B$2:$DA$53,51,FALSE)</f>
        <v>32.200000000000003</v>
      </c>
      <c r="I81" s="40">
        <f>VLOOKUP($B$3,Base_clg!$B$2:$DA$53,52,FALSE)</f>
        <v>31.8</v>
      </c>
    </row>
    <row r="82" spans="2:9">
      <c r="B82" s="22" t="s">
        <v>28</v>
      </c>
      <c r="G82" s="40">
        <f>VLOOKUP($B$3,Base_clg!$B$2:$DA$53,53,FALSE)</f>
        <v>6.2</v>
      </c>
      <c r="H82" s="40">
        <f>VLOOKUP($B$3,Base_clg!$B$2:$DA$53,54,FALSE)</f>
        <v>8.4</v>
      </c>
      <c r="I82" s="40">
        <f>VLOOKUP($B$3,Base_clg!$B$2:$DA$53,55,FALSE)</f>
        <v>9.9</v>
      </c>
    </row>
    <row r="83" spans="2:9" hidden="1">
      <c r="B83" s="25" t="s">
        <v>29</v>
      </c>
      <c r="C83" s="25"/>
      <c r="D83" s="25"/>
      <c r="E83" s="25"/>
      <c r="F83" s="25"/>
      <c r="G83" s="50">
        <f>VLOOKUP(B3,Base_clg!B2:CW53,53,FALSE)</f>
        <v>6.2</v>
      </c>
      <c r="H83" s="50">
        <f>VLOOKUP(B3,Base_clg!B2:CW53,54,FALSE)</f>
        <v>8.4</v>
      </c>
      <c r="I83" s="50">
        <f>VLOOKUP(B3,Base_clg!B2:CW53,55,FALSE)</f>
        <v>9.9</v>
      </c>
    </row>
    <row r="84" spans="2:9">
      <c r="B84" s="22" t="s">
        <v>30</v>
      </c>
      <c r="G84" s="40">
        <f>VLOOKUP($B$3,Base_clg!$B$2:$DA$53,59,FALSE)</f>
        <v>0</v>
      </c>
      <c r="H84" s="40">
        <f>VLOOKUP($B$3,Base_clg!$B$2:$DA$53,60,FALSE)</f>
        <v>1</v>
      </c>
      <c r="I84" s="40">
        <f>VLOOKUP($B$3,Base_clg!$B$2:$DA$53,61,FALSE)</f>
        <v>1.2</v>
      </c>
    </row>
    <row r="85" spans="2:9">
      <c r="B85" s="22" t="s">
        <v>277</v>
      </c>
      <c r="G85" s="40">
        <f>VLOOKUP($B$3,Base_clg!$B$2:$DA$53,62,FALSE)</f>
        <v>69.7</v>
      </c>
      <c r="H85" s="40">
        <f>VLOOKUP($B$3,Base_clg!$B$2:$DA$53,63,FALSE)</f>
        <v>81.8</v>
      </c>
      <c r="I85" s="40">
        <f>VLOOKUP($B$3,Base_clg!$B$2:$DA$53,64,FALSE)</f>
        <v>82.7</v>
      </c>
    </row>
    <row r="86" spans="2:9">
      <c r="B86" s="22" t="s">
        <v>278</v>
      </c>
      <c r="G86" s="40">
        <f>VLOOKUP($B$3,Base_clg!$B$2:$DA$53,65,FALSE)</f>
        <v>81.2</v>
      </c>
      <c r="H86" s="40">
        <f>VLOOKUP($B$3,Base_clg!$B$2:$DA$53,66,FALSE)</f>
        <v>86.8</v>
      </c>
      <c r="I86" s="40">
        <f>VLOOKUP($B$3,Base_clg!$B$2:$DA$53,67,FALSE)</f>
        <v>88.6</v>
      </c>
    </row>
    <row r="87" spans="2:9">
      <c r="B87" s="22" t="s">
        <v>279</v>
      </c>
      <c r="G87" s="40">
        <f>VLOOKUP($B$3,Base_clg!$B$2:$DA$53,68,FALSE)</f>
        <v>87.5</v>
      </c>
      <c r="H87" s="40">
        <f>VLOOKUP($B$3,Base_clg!$B$2:$DA$53,69,FALSE)</f>
        <v>79.400000000000006</v>
      </c>
      <c r="I87" s="40">
        <f>VLOOKUP($B$3,Base_clg!$B$2:$DA$53,70,FALSE)</f>
        <v>79.7</v>
      </c>
    </row>
    <row r="91" spans="2:9" ht="18.75">
      <c r="B91" s="21" t="s">
        <v>8</v>
      </c>
      <c r="C91" s="37"/>
    </row>
    <row r="92" spans="2:9">
      <c r="G92" s="76" t="s">
        <v>326</v>
      </c>
      <c r="H92" s="76"/>
      <c r="I92" s="76"/>
    </row>
    <row r="93" spans="2:9">
      <c r="G93" s="39" t="s">
        <v>22</v>
      </c>
      <c r="H93" s="39" t="str">
        <f>VLOOKUP(B3,Base_clg!B2:C53,2,FALSE)</f>
        <v>Public</v>
      </c>
      <c r="I93" s="39" t="s">
        <v>227</v>
      </c>
    </row>
    <row r="94" spans="2:9">
      <c r="B94" s="22" t="s">
        <v>31</v>
      </c>
      <c r="G94" s="40">
        <f>VLOOKUP($B$3,Base_clg!$B$2:$DA$53,71,FALSE)</f>
        <v>83.5</v>
      </c>
      <c r="H94" s="40">
        <f>VLOOKUP($B$3,Base_clg!$B$2:$DA$53,72,FALSE)</f>
        <v>80.900000000000006</v>
      </c>
      <c r="I94" s="40">
        <f>VLOOKUP($B$3,Base_clg!$B$2:$DA$53,73,FALSE)</f>
        <v>81.3</v>
      </c>
    </row>
    <row r="95" spans="2:9">
      <c r="B95" s="51" t="s">
        <v>231</v>
      </c>
      <c r="C95" s="51"/>
      <c r="D95" s="51"/>
      <c r="E95" s="51"/>
      <c r="G95" s="49">
        <f>VLOOKUP($B$3,Base_clg!$B$2:$DA$53,74,FALSE)</f>
        <v>-12.2</v>
      </c>
      <c r="H95" s="49">
        <f>VLOOKUP($B$3,Base_clg!$B$2:$DA$53,75,FALSE)</f>
        <v>-12.9</v>
      </c>
      <c r="I95" s="49">
        <f>VLOOKUP($B$3,Base_clg!$B$2:$DA$53,76,FALSE)</f>
        <v>-11.7</v>
      </c>
    </row>
    <row r="96" spans="2:9">
      <c r="B96" s="22" t="s">
        <v>237</v>
      </c>
      <c r="G96" s="49">
        <f>VLOOKUP($B$3,Base_clg!$B$2:$DA$53,77,FALSE)</f>
        <v>7.3</v>
      </c>
      <c r="H96" s="49">
        <f>VLOOKUP($B$3,Base_clg!$B$2:$DA$53,78,FALSE)</f>
        <v>8.1</v>
      </c>
      <c r="I96" s="49">
        <f>VLOOKUP($B$3,Base_clg!$B$2:$DA$53,79,FALSE)</f>
        <v>7.9</v>
      </c>
    </row>
    <row r="97" spans="2:25">
      <c r="B97" s="22" t="s">
        <v>252</v>
      </c>
      <c r="G97" s="49">
        <f>VLOOKUP($B$3,Base_clg!$B$2:$DA$53,80,FALSE)</f>
        <v>15.2</v>
      </c>
      <c r="H97" s="49">
        <f>VLOOKUP($B$3,Base_clg!$B$2:$DA$53,81,FALSE)</f>
        <v>15.1</v>
      </c>
      <c r="I97" s="49">
        <f>VLOOKUP($B$3,Base_clg!$B$2:$DA$53,82,FALSE)</f>
        <v>15.3</v>
      </c>
    </row>
    <row r="98" spans="2:25">
      <c r="B98" s="22" t="s">
        <v>236</v>
      </c>
      <c r="G98" s="49">
        <f>VLOOKUP($B$3,Base_clg!$B$2:$DA$53,83,FALSE)</f>
        <v>15</v>
      </c>
      <c r="H98" s="49">
        <f>VLOOKUP($B$3,Base_clg!$B$2:$DA$53,84,FALSE)</f>
        <v>14.6</v>
      </c>
      <c r="I98" s="49">
        <f>VLOOKUP($B$3,Base_clg!$B$2:$DA$53,85,FALSE)</f>
        <v>14.6</v>
      </c>
    </row>
    <row r="99" spans="2:25">
      <c r="G99" s="52"/>
      <c r="I99" s="52"/>
    </row>
    <row r="101" spans="2:25">
      <c r="R101" s="53"/>
      <c r="S101" s="53"/>
      <c r="T101" s="53"/>
    </row>
    <row r="103" spans="2:25" ht="18.75">
      <c r="B103" s="23" t="s">
        <v>7</v>
      </c>
      <c r="C103" s="54"/>
    </row>
    <row r="106" spans="2:25"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</row>
    <row r="107" spans="2:25">
      <c r="K107" s="70" t="s">
        <v>226</v>
      </c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51"/>
      <c r="W107" s="51"/>
      <c r="X107" s="51"/>
    </row>
    <row r="108" spans="2:25" ht="60">
      <c r="K108" s="71" t="s">
        <v>7</v>
      </c>
      <c r="L108" s="72" t="s">
        <v>250</v>
      </c>
      <c r="M108" s="72" t="s">
        <v>248</v>
      </c>
      <c r="N108" s="72" t="s">
        <v>46</v>
      </c>
      <c r="O108" s="72" t="s">
        <v>291</v>
      </c>
      <c r="P108" s="72" t="s">
        <v>292</v>
      </c>
      <c r="Q108" s="72" t="s">
        <v>45</v>
      </c>
      <c r="R108" s="72" t="s">
        <v>43</v>
      </c>
      <c r="S108" s="72" t="s">
        <v>42</v>
      </c>
      <c r="T108" s="72" t="s">
        <v>41</v>
      </c>
      <c r="U108" s="72" t="s">
        <v>44</v>
      </c>
      <c r="X108" s="55"/>
    </row>
    <row r="109" spans="2:25">
      <c r="K109" s="70"/>
      <c r="L109" s="73"/>
      <c r="M109" s="73"/>
      <c r="N109" s="73"/>
      <c r="O109" s="73"/>
      <c r="P109" s="73"/>
      <c r="Q109" s="26"/>
      <c r="R109" s="73"/>
      <c r="S109" s="73"/>
      <c r="T109" s="73"/>
      <c r="U109" s="73"/>
      <c r="X109" s="56"/>
    </row>
    <row r="110" spans="2:25">
      <c r="K110" s="70" t="s">
        <v>22</v>
      </c>
      <c r="L110" s="73">
        <f>VLOOKUP(B3,Base_clg!B56:M107,3,FALSE)</f>
        <v>-1.788686</v>
      </c>
      <c r="M110" s="73">
        <f>VLOOKUP(B3,Base_clg!B56:M107,4,FALSE)</f>
        <v>-1.7525770000000001</v>
      </c>
      <c r="N110" s="73">
        <f>VLOOKUP(B3,Base_clg!B56:M107,5,FALSE)</f>
        <v>1.875</v>
      </c>
      <c r="O110" s="73">
        <f>VLOOKUP(B3,Base_clg!B56:M107,6,FALSE)</f>
        <v>-0.26819900000000002</v>
      </c>
      <c r="P110" s="73">
        <f>VLOOKUP(B3,Base_clg!B56:M107,7,FALSE)</f>
        <v>-0.13661200000000001</v>
      </c>
      <c r="Q110" s="74">
        <f>VLOOKUP(B3,Base_clg!B56:M107,8,FALSE)</f>
        <v>-0.408163</v>
      </c>
      <c r="R110" s="73">
        <f>VLOOKUP(B3,Base_clg!B56:M107,9,FALSE)</f>
        <v>2.2936000000000002E-2</v>
      </c>
      <c r="S110" s="73">
        <f>VLOOKUP(B3,Base_clg!B56:M107,10,FALSE)</f>
        <v>0.58823499999999995</v>
      </c>
      <c r="T110" s="73">
        <f>VLOOKUP(B3,Base_clg!B56:M107,11,FALSE)</f>
        <v>0.275229</v>
      </c>
      <c r="U110" s="73">
        <f>VLOOKUP(B3,Base_clg!B56:M107,12,FALSE)</f>
        <v>5</v>
      </c>
      <c r="X110" s="56"/>
    </row>
    <row r="111" spans="2:25">
      <c r="K111" s="70" t="s">
        <v>227</v>
      </c>
      <c r="L111" s="70">
        <v>0</v>
      </c>
      <c r="M111" s="70">
        <v>0</v>
      </c>
      <c r="N111" s="70">
        <v>0</v>
      </c>
      <c r="O111" s="70">
        <v>0</v>
      </c>
      <c r="P111" s="70">
        <v>0</v>
      </c>
      <c r="Q111" s="70">
        <v>0</v>
      </c>
      <c r="R111" s="70">
        <v>0</v>
      </c>
      <c r="S111" s="70">
        <v>0</v>
      </c>
      <c r="T111" s="70">
        <v>0</v>
      </c>
      <c r="U111" s="70">
        <v>0</v>
      </c>
      <c r="X111" s="56"/>
      <c r="Y111" s="26"/>
    </row>
    <row r="112" spans="2:25"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Y112" s="26"/>
    </row>
    <row r="113" spans="10:25"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Y113" s="26"/>
    </row>
    <row r="119" spans="10:25"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</row>
    <row r="120" spans="10:25"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</row>
    <row r="121" spans="10:25">
      <c r="J121" s="57"/>
      <c r="K121" s="57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7"/>
    </row>
    <row r="122" spans="10:25">
      <c r="J122" s="57"/>
      <c r="K122" s="57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7"/>
    </row>
    <row r="123" spans="10:25">
      <c r="J123" s="57"/>
      <c r="K123" s="57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7"/>
    </row>
    <row r="124" spans="10:25">
      <c r="J124" s="57"/>
      <c r="K124" s="57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7"/>
    </row>
    <row r="125" spans="10:25">
      <c r="J125" s="57"/>
      <c r="K125" s="57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7"/>
    </row>
    <row r="126" spans="10:25">
      <c r="J126" s="57"/>
      <c r="K126" s="57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7"/>
    </row>
    <row r="127" spans="10:25">
      <c r="J127" s="57"/>
      <c r="K127" s="57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7"/>
    </row>
    <row r="128" spans="10:25">
      <c r="J128" s="57"/>
      <c r="K128" s="57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7"/>
    </row>
    <row r="129" spans="12:22"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</row>
    <row r="130" spans="12:22"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</row>
    <row r="131" spans="12:22"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</row>
    <row r="132" spans="12:22"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</row>
    <row r="133" spans="12:22"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</row>
    <row r="134" spans="12:22"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</row>
    <row r="135" spans="12:22"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</row>
    <row r="136" spans="12:22"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</row>
    <row r="137" spans="12:22"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</row>
    <row r="138" spans="12:22"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</row>
    <row r="139" spans="12:22"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</row>
    <row r="140" spans="12:22"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</row>
    <row r="141" spans="12:22"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</row>
    <row r="142" spans="12:22"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</row>
    <row r="143" spans="12:22"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</row>
    <row r="144" spans="12:22"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</row>
    <row r="145" spans="12:22"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</row>
    <row r="146" spans="12:22"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</row>
    <row r="147" spans="12:22"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</row>
    <row r="148" spans="12:22"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</row>
    <row r="149" spans="12:22"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</row>
    <row r="150" spans="12:22"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</row>
    <row r="151" spans="12:22"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</row>
    <row r="152" spans="12:22"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</row>
    <row r="153" spans="12:22"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</row>
    <row r="154" spans="12:22"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</row>
    <row r="155" spans="12:22"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</row>
    <row r="156" spans="12:22"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</row>
    <row r="157" spans="12:22"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</row>
    <row r="158" spans="12:22"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</row>
    <row r="159" spans="12:22"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</row>
    <row r="160" spans="12:22"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</row>
    <row r="161" spans="12:22"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</row>
    <row r="162" spans="12:22"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</row>
    <row r="163" spans="12:22"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</row>
    <row r="164" spans="12:22"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</row>
    <row r="165" spans="12:22"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</row>
    <row r="166" spans="12:22"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</row>
    <row r="167" spans="12:22"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</row>
    <row r="168" spans="12:22"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</row>
    <row r="169" spans="12:22"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</row>
    <row r="170" spans="12:22">
      <c r="L170" s="56"/>
      <c r="M170" s="56"/>
      <c r="N170" s="46"/>
      <c r="O170" s="46"/>
      <c r="P170" s="46"/>
      <c r="Q170" s="46"/>
      <c r="R170" s="46"/>
      <c r="S170" s="46"/>
      <c r="T170" s="46"/>
      <c r="U170" s="46"/>
      <c r="V170" s="46"/>
    </row>
    <row r="171" spans="12:22"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</row>
    <row r="172" spans="12:22"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</row>
    <row r="173" spans="12:22"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</row>
    <row r="174" spans="12:22"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</row>
    <row r="175" spans="12:22"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</row>
    <row r="176" spans="12:22"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</row>
    <row r="177" spans="12:22"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</row>
    <row r="178" spans="12:22"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</row>
    <row r="179" spans="12:22"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</row>
    <row r="180" spans="12:22"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</row>
    <row r="181" spans="12:22"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</row>
    <row r="182" spans="12:22"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</row>
    <row r="183" spans="12:22"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</row>
    <row r="184" spans="12:22"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</row>
    <row r="185" spans="12:22"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</row>
    <row r="186" spans="12:22"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</row>
    <row r="187" spans="12:22"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</row>
    <row r="188" spans="12:22"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</row>
  </sheetData>
  <mergeCells count="16">
    <mergeCell ref="G60:G61"/>
    <mergeCell ref="H60:H61"/>
    <mergeCell ref="I60:I61"/>
    <mergeCell ref="B1:I1"/>
    <mergeCell ref="G42:I42"/>
    <mergeCell ref="G56:I56"/>
    <mergeCell ref="G58:G59"/>
    <mergeCell ref="H58:H59"/>
    <mergeCell ref="I58:I59"/>
    <mergeCell ref="E19:H19"/>
    <mergeCell ref="G78:I78"/>
    <mergeCell ref="G92:I92"/>
    <mergeCell ref="G69:I69"/>
    <mergeCell ref="D64:E64"/>
    <mergeCell ref="F64:G64"/>
    <mergeCell ref="H64:I64"/>
  </mergeCells>
  <pageMargins left="0.23622047244094491" right="0.23622047244094491" top="0.35433070866141736" bottom="0.35433070866141736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Base_clg!$A$2:$A$53</xm:f>
          </x14:formula1>
          <xm:sqref>B1:I1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D2359"/>
  <sheetViews>
    <sheetView zoomScale="80" zoomScaleNormal="80" workbookViewId="0">
      <pane xSplit="3" ySplit="1" topLeftCell="AK47" activePane="bottomRight" state="frozen"/>
      <selection pane="topRight" activeCell="D1" sqref="D1"/>
      <selection pane="bottomLeft" activeCell="A2" sqref="A2"/>
      <selection pane="bottomRight" activeCell="AR2" sqref="AR2:AR53"/>
    </sheetView>
  </sheetViews>
  <sheetFormatPr baseColWidth="10" defaultColWidth="13.85546875" defaultRowHeight="12.75"/>
  <cols>
    <col min="1" max="1" width="50.28515625" style="2" bestFit="1" customWidth="1"/>
    <col min="2" max="2" width="20.28515625" style="2" bestFit="1" customWidth="1"/>
    <col min="3" max="3" width="15.7109375" style="2" bestFit="1" customWidth="1"/>
    <col min="4" max="4" width="12.28515625" style="2" bestFit="1" customWidth="1"/>
    <col min="5" max="5" width="15.85546875" style="2" bestFit="1" customWidth="1"/>
    <col min="6" max="6" width="15.140625" style="2" bestFit="1" customWidth="1"/>
    <col min="7" max="7" width="15.42578125" style="2" bestFit="1" customWidth="1"/>
    <col min="8" max="8" width="12" style="2" bestFit="1" customWidth="1"/>
    <col min="9" max="9" width="15.140625" style="2" bestFit="1" customWidth="1"/>
    <col min="10" max="10" width="14.28515625" style="2" bestFit="1" customWidth="1"/>
    <col min="11" max="11" width="14.140625" style="2" bestFit="1" customWidth="1"/>
    <col min="12" max="12" width="15.140625" style="2" bestFit="1" customWidth="1"/>
    <col min="13" max="13" width="15.28515625" style="2" bestFit="1" customWidth="1"/>
    <col min="14" max="14" width="15.7109375" style="2" bestFit="1" customWidth="1"/>
    <col min="15" max="15" width="12.28515625" style="2" bestFit="1" customWidth="1"/>
    <col min="16" max="16" width="11.5703125" style="2" bestFit="1" customWidth="1"/>
    <col min="17" max="17" width="9.28515625" style="2" bestFit="1" customWidth="1"/>
    <col min="18" max="18" width="18.42578125" style="2" bestFit="1" customWidth="1"/>
    <col min="19" max="19" width="17.85546875" style="2" bestFit="1" customWidth="1"/>
    <col min="20" max="20" width="15.28515625" style="2" bestFit="1" customWidth="1"/>
    <col min="21" max="21" width="7" style="2" bestFit="1" customWidth="1"/>
    <col min="22" max="22" width="6.28515625" style="2" bestFit="1" customWidth="1"/>
    <col min="23" max="23" width="6.42578125" style="2" bestFit="1" customWidth="1"/>
    <col min="24" max="24" width="12.140625" style="2" bestFit="1" customWidth="1"/>
    <col min="25" max="25" width="11.28515625" style="2" bestFit="1" customWidth="1"/>
    <col min="26" max="26" width="11.42578125" style="2" bestFit="1" customWidth="1"/>
    <col min="27" max="27" width="12.5703125" style="2" bestFit="1" customWidth="1"/>
    <col min="28" max="28" width="11.7109375" style="2" bestFit="1" customWidth="1"/>
    <col min="29" max="29" width="11.85546875" style="2" bestFit="1" customWidth="1"/>
    <col min="30" max="30" width="8" style="2" bestFit="1" customWidth="1"/>
    <col min="31" max="32" width="7.28515625" style="2" bestFit="1" customWidth="1"/>
    <col min="33" max="33" width="10.5703125" style="2" bestFit="1" customWidth="1"/>
    <col min="34" max="34" width="9.7109375" style="2" bestFit="1" customWidth="1"/>
    <col min="35" max="35" width="9.85546875" style="2" bestFit="1" customWidth="1"/>
    <col min="36" max="36" width="14.28515625" style="2" bestFit="1" customWidth="1"/>
    <col min="37" max="37" width="13.42578125" style="2" bestFit="1" customWidth="1"/>
    <col min="38" max="38" width="13.5703125" style="2" bestFit="1" customWidth="1"/>
    <col min="39" max="39" width="18.140625" style="2" bestFit="1" customWidth="1"/>
    <col min="40" max="40" width="17.28515625" style="2" bestFit="1" customWidth="1"/>
    <col min="41" max="41" width="17.42578125" style="2" bestFit="1" customWidth="1"/>
    <col min="42" max="42" width="8.28515625" style="2" bestFit="1" customWidth="1"/>
    <col min="43" max="43" width="7.42578125" style="2" bestFit="1" customWidth="1"/>
    <col min="44" max="44" width="7.5703125" style="2" bestFit="1" customWidth="1"/>
    <col min="45" max="45" width="8.28515625" style="2" bestFit="1" customWidth="1"/>
    <col min="46" max="46" width="7.42578125" style="2" bestFit="1" customWidth="1"/>
    <col min="47" max="47" width="7.5703125" style="2" bestFit="1" customWidth="1"/>
    <col min="48" max="48" width="14" style="3" bestFit="1" customWidth="1"/>
    <col min="49" max="49" width="13.28515625" style="3" bestFit="1" customWidth="1"/>
    <col min="50" max="50" width="13.28515625" style="2" bestFit="1" customWidth="1"/>
    <col min="51" max="51" width="15.28515625" style="3" bestFit="1" customWidth="1"/>
    <col min="52" max="52" width="14.28515625" style="3" bestFit="1" customWidth="1"/>
    <col min="53" max="53" width="14.42578125" style="2" bestFit="1" customWidth="1"/>
    <col min="54" max="54" width="15.5703125" style="2" bestFit="1" customWidth="1"/>
    <col min="55" max="55" width="14.7109375" style="2" bestFit="1" customWidth="1"/>
    <col min="56" max="56" width="14.85546875" style="2" bestFit="1" customWidth="1"/>
    <col min="57" max="57" width="12.28515625" style="4" bestFit="1" customWidth="1"/>
    <col min="58" max="58" width="11.5703125" style="2" bestFit="1" customWidth="1"/>
    <col min="59" max="59" width="11.7109375" style="2" bestFit="1" customWidth="1"/>
    <col min="60" max="60" width="10.42578125" style="2" bestFit="1" customWidth="1"/>
    <col min="61" max="62" width="9.7109375" style="2" bestFit="1" customWidth="1"/>
    <col min="63" max="63" width="14.28515625" style="2" bestFit="1" customWidth="1"/>
    <col min="64" max="64" width="13.5703125" style="2" bestFit="1" customWidth="1"/>
    <col min="65" max="65" width="13.7109375" style="2" bestFit="1" customWidth="1"/>
    <col min="66" max="66" width="15.7109375" style="2" bestFit="1" customWidth="1"/>
    <col min="67" max="67" width="15" style="2" bestFit="1" customWidth="1"/>
    <col min="68" max="68" width="15.140625" style="2" bestFit="1" customWidth="1"/>
    <col min="69" max="69" width="15.5703125" style="2" bestFit="1" customWidth="1"/>
    <col min="70" max="70" width="14.7109375" style="2" bestFit="1" customWidth="1"/>
    <col min="71" max="71" width="14.85546875" style="2" bestFit="1" customWidth="1"/>
    <col min="72" max="72" width="16.42578125" style="2" bestFit="1" customWidth="1"/>
    <col min="73" max="74" width="15.7109375" style="2" bestFit="1" customWidth="1"/>
    <col min="75" max="75" width="12.42578125" style="2" bestFit="1" customWidth="1"/>
    <col min="76" max="77" width="11.7109375" style="2" bestFit="1" customWidth="1"/>
    <col min="78" max="78" width="12.5703125" style="7" bestFit="1" customWidth="1"/>
    <col min="79" max="79" width="11.85546875" style="7" bestFit="1" customWidth="1"/>
    <col min="80" max="80" width="12" style="7" bestFit="1" customWidth="1"/>
    <col min="81" max="81" width="11.85546875" style="7" bestFit="1" customWidth="1"/>
    <col min="82" max="82" width="11.140625" style="7" bestFit="1" customWidth="1"/>
    <col min="83" max="83" width="11.28515625" style="7" bestFit="1" customWidth="1"/>
    <col min="84" max="84" width="13.28515625" style="2" bestFit="1" customWidth="1"/>
    <col min="85" max="85" width="12.5703125" style="2" bestFit="1" customWidth="1"/>
    <col min="86" max="86" width="12.7109375" style="2" bestFit="1" customWidth="1"/>
    <col min="87" max="87" width="16.42578125" style="2" bestFit="1" customWidth="1"/>
    <col min="88" max="89" width="15.7109375" style="2" bestFit="1" customWidth="1"/>
    <col min="90" max="90" width="12.5703125" style="2" bestFit="1" customWidth="1"/>
    <col min="91" max="91" width="11.7109375" style="2" bestFit="1" customWidth="1"/>
    <col min="92" max="92" width="11.85546875" style="2" bestFit="1" customWidth="1"/>
    <col min="93" max="93" width="11.140625" style="2" bestFit="1" customWidth="1"/>
    <col min="94" max="94" width="10.28515625" style="2" bestFit="1" customWidth="1"/>
    <col min="95" max="95" width="10.5703125" style="2" bestFit="1" customWidth="1"/>
    <col min="96" max="96" width="8.7109375" style="2" bestFit="1" customWidth="1"/>
    <col min="97" max="97" width="7.85546875" style="2" bestFit="1" customWidth="1"/>
    <col min="98" max="98" width="8" style="2" bestFit="1" customWidth="1"/>
    <col min="99" max="99" width="8.7109375" style="2" bestFit="1" customWidth="1"/>
    <col min="100" max="100" width="8" style="2" bestFit="1" customWidth="1"/>
    <col min="101" max="101" width="8.140625" style="2" bestFit="1" customWidth="1"/>
    <col min="102" max="102" width="9.85546875" style="2" bestFit="1" customWidth="1"/>
    <col min="103" max="103" width="12.42578125" style="2" bestFit="1" customWidth="1"/>
    <col min="104" max="105" width="11.7109375" style="2" bestFit="1" customWidth="1"/>
    <col min="106" max="16384" width="13.85546875" style="2"/>
  </cols>
  <sheetData>
    <row r="1" spans="1:108">
      <c r="A1" s="2" t="s">
        <v>130</v>
      </c>
      <c r="B1" s="2" t="s">
        <v>101</v>
      </c>
      <c r="C1" s="2" t="s">
        <v>102</v>
      </c>
      <c r="D1" s="2" t="s">
        <v>104</v>
      </c>
      <c r="E1" s="2" t="s">
        <v>103</v>
      </c>
      <c r="F1" s="2" t="s">
        <v>178</v>
      </c>
      <c r="G1" s="2" t="s">
        <v>179</v>
      </c>
      <c r="H1" s="2" t="s">
        <v>180</v>
      </c>
      <c r="I1" s="2" t="s">
        <v>302</v>
      </c>
      <c r="J1" s="2" t="s">
        <v>301</v>
      </c>
      <c r="K1" s="2" t="s">
        <v>300</v>
      </c>
      <c r="L1" s="2" t="s">
        <v>299</v>
      </c>
      <c r="M1" s="2" t="s">
        <v>298</v>
      </c>
      <c r="N1" s="2" t="s">
        <v>297</v>
      </c>
      <c r="O1" s="2" t="s">
        <v>296</v>
      </c>
      <c r="P1" s="2" t="s">
        <v>295</v>
      </c>
      <c r="Q1" s="2" t="s">
        <v>294</v>
      </c>
      <c r="R1" s="11" t="s">
        <v>318</v>
      </c>
      <c r="S1" s="11" t="s">
        <v>317</v>
      </c>
      <c r="T1" s="11" t="s">
        <v>319</v>
      </c>
      <c r="U1" s="2" t="s">
        <v>245</v>
      </c>
      <c r="V1" s="2" t="s">
        <v>246</v>
      </c>
      <c r="W1" s="2" t="s">
        <v>247</v>
      </c>
      <c r="X1" s="2" t="s">
        <v>181</v>
      </c>
      <c r="Y1" s="2" t="s">
        <v>182</v>
      </c>
      <c r="Z1" s="2" t="s">
        <v>183</v>
      </c>
      <c r="AA1" s="2" t="s">
        <v>184</v>
      </c>
      <c r="AB1" s="2" t="s">
        <v>185</v>
      </c>
      <c r="AC1" s="2" t="s">
        <v>186</v>
      </c>
      <c r="AD1" s="2" t="s">
        <v>187</v>
      </c>
      <c r="AE1" s="2" t="s">
        <v>188</v>
      </c>
      <c r="AF1" s="2" t="s">
        <v>189</v>
      </c>
      <c r="AG1" s="2" t="s">
        <v>190</v>
      </c>
      <c r="AH1" s="2" t="s">
        <v>191</v>
      </c>
      <c r="AI1" s="2" t="s">
        <v>192</v>
      </c>
      <c r="AJ1" s="2" t="s">
        <v>238</v>
      </c>
      <c r="AK1" s="2" t="s">
        <v>239</v>
      </c>
      <c r="AL1" s="2" t="s">
        <v>240</v>
      </c>
      <c r="AM1" s="2" t="s">
        <v>241</v>
      </c>
      <c r="AN1" s="2" t="s">
        <v>242</v>
      </c>
      <c r="AO1" s="2" t="s">
        <v>243</v>
      </c>
      <c r="AP1" s="2" t="s">
        <v>193</v>
      </c>
      <c r="AQ1" s="2" t="s">
        <v>194</v>
      </c>
      <c r="AR1" s="2" t="s">
        <v>195</v>
      </c>
      <c r="AS1" s="2" t="s">
        <v>196</v>
      </c>
      <c r="AT1" s="2" t="s">
        <v>197</v>
      </c>
      <c r="AU1" s="2" t="s">
        <v>198</v>
      </c>
      <c r="AV1" s="3" t="s">
        <v>199</v>
      </c>
      <c r="AW1" s="3" t="s">
        <v>200</v>
      </c>
      <c r="AX1" s="2" t="s">
        <v>201</v>
      </c>
      <c r="AY1" s="3" t="s">
        <v>202</v>
      </c>
      <c r="AZ1" s="3" t="s">
        <v>203</v>
      </c>
      <c r="BA1" s="2" t="s">
        <v>204</v>
      </c>
      <c r="BB1" s="2" t="s">
        <v>205</v>
      </c>
      <c r="BC1" s="2" t="s">
        <v>206</v>
      </c>
      <c r="BD1" s="2" t="s">
        <v>207</v>
      </c>
      <c r="BE1" s="4" t="s">
        <v>208</v>
      </c>
      <c r="BF1" s="2" t="s">
        <v>209</v>
      </c>
      <c r="BG1" s="2" t="s">
        <v>210</v>
      </c>
      <c r="BH1" s="2" t="s">
        <v>211</v>
      </c>
      <c r="BI1" s="2" t="s">
        <v>212</v>
      </c>
      <c r="BJ1" s="2" t="s">
        <v>213</v>
      </c>
      <c r="BK1" s="2" t="s">
        <v>268</v>
      </c>
      <c r="BL1" s="2" t="s">
        <v>269</v>
      </c>
      <c r="BM1" s="2" t="s">
        <v>270</v>
      </c>
      <c r="BN1" s="2" t="s">
        <v>271</v>
      </c>
      <c r="BO1" s="2" t="s">
        <v>272</v>
      </c>
      <c r="BP1" s="2" t="s">
        <v>273</v>
      </c>
      <c r="BQ1" s="2" t="s">
        <v>274</v>
      </c>
      <c r="BR1" s="2" t="s">
        <v>275</v>
      </c>
      <c r="BS1" s="2" t="s">
        <v>276</v>
      </c>
      <c r="BT1" s="2" t="s">
        <v>253</v>
      </c>
      <c r="BU1" s="2" t="s">
        <v>254</v>
      </c>
      <c r="BV1" s="2" t="s">
        <v>255</v>
      </c>
      <c r="BW1" s="2" t="s">
        <v>256</v>
      </c>
      <c r="BX1" s="2" t="s">
        <v>257</v>
      </c>
      <c r="BY1" s="2" t="s">
        <v>258</v>
      </c>
      <c r="BZ1" s="2" t="s">
        <v>259</v>
      </c>
      <c r="CA1" s="2" t="s">
        <v>260</v>
      </c>
      <c r="CB1" s="2" t="s">
        <v>261</v>
      </c>
      <c r="CC1" s="2" t="s">
        <v>262</v>
      </c>
      <c r="CD1" s="2" t="s">
        <v>263</v>
      </c>
      <c r="CE1" s="2" t="s">
        <v>264</v>
      </c>
      <c r="CF1" s="2" t="s">
        <v>265</v>
      </c>
      <c r="CG1" s="2" t="s">
        <v>266</v>
      </c>
      <c r="CH1" s="2" t="s">
        <v>267</v>
      </c>
      <c r="CI1" s="2" t="s">
        <v>233</v>
      </c>
      <c r="CJ1" s="2" t="s">
        <v>234</v>
      </c>
      <c r="CK1" s="2" t="s">
        <v>235</v>
      </c>
      <c r="CL1" s="2" t="s">
        <v>214</v>
      </c>
      <c r="CM1" s="2" t="s">
        <v>215</v>
      </c>
      <c r="CN1" s="2" t="s">
        <v>216</v>
      </c>
      <c r="CO1" s="2" t="s">
        <v>217</v>
      </c>
      <c r="CP1" s="2" t="s">
        <v>218</v>
      </c>
      <c r="CQ1" s="2" t="s">
        <v>219</v>
      </c>
      <c r="CR1" s="2" t="s">
        <v>220</v>
      </c>
      <c r="CS1" s="2" t="s">
        <v>221</v>
      </c>
      <c r="CT1" s="2" t="s">
        <v>222</v>
      </c>
      <c r="CU1" s="2" t="s">
        <v>223</v>
      </c>
      <c r="CV1" s="2" t="s">
        <v>224</v>
      </c>
      <c r="CW1" s="2" t="s">
        <v>225</v>
      </c>
      <c r="CY1" s="2" t="s">
        <v>282</v>
      </c>
      <c r="CZ1" s="2" t="s">
        <v>283</v>
      </c>
      <c r="DA1" s="2" t="s">
        <v>284</v>
      </c>
    </row>
    <row r="2" spans="1:108">
      <c r="A2" s="2" t="s">
        <v>131</v>
      </c>
      <c r="B2" s="2" t="s">
        <v>47</v>
      </c>
      <c r="C2" s="2" t="s">
        <v>23</v>
      </c>
      <c r="D2" s="2" t="s">
        <v>39</v>
      </c>
      <c r="E2" s="2" t="s">
        <v>105</v>
      </c>
      <c r="F2" s="3">
        <v>648</v>
      </c>
      <c r="G2" s="3" t="s">
        <v>9</v>
      </c>
      <c r="H2" s="3" t="s">
        <v>9</v>
      </c>
      <c r="I2" s="12">
        <v>451</v>
      </c>
      <c r="J2" s="13" t="s">
        <v>9</v>
      </c>
      <c r="K2" s="13" t="s">
        <v>9</v>
      </c>
      <c r="L2" s="12">
        <v>467</v>
      </c>
      <c r="M2" s="13" t="s">
        <v>9</v>
      </c>
      <c r="N2" s="13" t="s">
        <v>9</v>
      </c>
      <c r="O2" s="14">
        <f>VLOOKUP(B2,'[1]Sheet 1'!$A$2:$F$73,5,FALSE)</f>
        <v>459</v>
      </c>
      <c r="P2" s="12" t="s">
        <v>9</v>
      </c>
      <c r="Q2" s="12" t="s">
        <v>9</v>
      </c>
      <c r="R2" s="8" t="e">
        <f>VLOOKUP($B2,Extract_R_xx_xx_26!$B$2:$H$75,2,FALSE)</f>
        <v>#N/A</v>
      </c>
      <c r="S2" s="3" t="e">
        <f>VLOOKUP($B2,Extract_R_xx_xx_26!$B$2:$H$75,3,FALSE)</f>
        <v>#N/A</v>
      </c>
      <c r="T2" s="8" t="e">
        <f>VLOOKUP($B2,Extract_R_xx_xx_26!$B$2:$H$75,4,FALSE)</f>
        <v>#N/A</v>
      </c>
      <c r="U2" s="15">
        <f>VLOOKUP(B2,'[2]Sheet 1'!$A$2:$F$55,2,FALSE)</f>
        <v>97.3</v>
      </c>
      <c r="V2" s="15">
        <f>VLOOKUP(B2,'[2]Sheet 1'!$A$2:$F$55,3,FALSE)</f>
        <v>129.69999999999999</v>
      </c>
      <c r="W2" s="15">
        <f>VLOOKUP(B2,'[2]Sheet 1'!$A$2:$F$55,4,FALSE)</f>
        <v>137.9</v>
      </c>
      <c r="X2" s="15">
        <f>VLOOKUP(B2,'[3]Sheet 1'!$A$2:$H$78,3,FALSE)</f>
        <v>28.7</v>
      </c>
      <c r="Y2" s="15">
        <f>VLOOKUP(B2,'[3]Sheet 1'!$A$2:$H$78,4,FALSE)</f>
        <v>49.7</v>
      </c>
      <c r="Z2" s="15">
        <f>VLOOKUP(B2,'[3]Sheet 1'!$A$2:$H$78,5,FALSE)</f>
        <v>48.9</v>
      </c>
      <c r="AA2" s="15">
        <f>VLOOKUP($B2,'[4]Sheet 1'!$A$2:$H$77,3,FALSE)</f>
        <v>26.5</v>
      </c>
      <c r="AB2" s="15">
        <f>VLOOKUP($B2,'[4]Sheet 1'!$A$2:$H$77,4,FALSE)</f>
        <v>15.3</v>
      </c>
      <c r="AC2" s="15">
        <f>VLOOKUP($B2,'[4]Sheet 1'!$A$2:$H$77,5,FALSE)</f>
        <v>15.1</v>
      </c>
      <c r="AD2" s="15">
        <f>VLOOKUP($B2,'[5]Sheet 1'!$A$2:$G$82,3,FALSE)</f>
        <v>108.9</v>
      </c>
      <c r="AE2" s="15">
        <f>VLOOKUP($B2,'[5]Sheet 1'!$A$2:$G$82,4,FALSE)</f>
        <v>93.5</v>
      </c>
      <c r="AF2" s="15">
        <f>VLOOKUP($B2,'[5]Sheet 1'!$A$2:$G$82,5,FALSE)</f>
        <v>93.5</v>
      </c>
      <c r="AG2" s="15">
        <f>VLOOKUP($B2,'[6]Sheet 1'!$A$2:$G$77,3,FALSE)</f>
        <v>8.8000000000000007</v>
      </c>
      <c r="AH2" s="15">
        <f>VLOOKUP($B2,'[6]Sheet 1'!$A$2:$G$77,4,FALSE)</f>
        <v>8.6999999999999993</v>
      </c>
      <c r="AI2" s="15">
        <f>VLOOKUP($B2,'[6]Sheet 1'!$A$2:$G$77,5,FALSE)</f>
        <v>9.1</v>
      </c>
      <c r="AJ2" s="18">
        <f>VLOOKUP($B2,'[7]Sheet 1'!$A$2:$F$54,2,FALSE)</f>
        <v>33.9</v>
      </c>
      <c r="AK2" s="18">
        <f>VLOOKUP($B2,'[7]Sheet 1'!$A$2:$F$54,3,FALSE)</f>
        <v>46.7</v>
      </c>
      <c r="AL2" s="18">
        <f>VLOOKUP($B2,'[7]Sheet 1'!$A$2:$F$54,4,FALSE)</f>
        <v>47.8</v>
      </c>
      <c r="AM2" s="18">
        <f>VLOOKUP($B2,'[8]Sheet 1'!$A$2:$F$54,2,FALSE)</f>
        <v>47.3</v>
      </c>
      <c r="AN2" s="18">
        <f>VLOOKUP($B2,'[8]Sheet 1'!$A$2:$F$54,3,FALSE)</f>
        <v>62.3</v>
      </c>
      <c r="AO2" s="18">
        <f>VLOOKUP($B2,'[8]Sheet 1'!$A$2:$F$54,4,FALSE)</f>
        <v>63.4</v>
      </c>
      <c r="AP2" s="18">
        <f>VLOOKUP($B2,'[24]Sheet 1'!$A$2:$I$53,5,FALSE)</f>
        <v>1.36</v>
      </c>
      <c r="AQ2" s="18">
        <f>VLOOKUP($B2,'[24]Sheet 1'!$A$2:$I$53,6,FALSE)</f>
        <v>1.4</v>
      </c>
      <c r="AR2" s="18">
        <f>VLOOKUP($B2,'[24]Sheet 1'!$A$2:$I$53,8,FALSE)</f>
        <v>1.43</v>
      </c>
      <c r="AS2" s="15">
        <f>VLOOKUP($B2,'[9]Sheet 1'!$A$2:$I$80,5,FALSE)</f>
        <v>22.8</v>
      </c>
      <c r="AT2" s="15">
        <f>VLOOKUP($B2,'[9]Sheet 1'!$A$2:$I$80,6,FALSE)</f>
        <v>21.9</v>
      </c>
      <c r="AU2" s="15">
        <f>VLOOKUP($B2,'[9]Sheet 1'!$A$2:$I$80,8,FALSE)</f>
        <v>21.3</v>
      </c>
      <c r="AV2" s="15">
        <f>VLOOKUP($B2,'[10]Sheet 1'!$A$2:$D$55,2,FALSE)</f>
        <v>64.2</v>
      </c>
      <c r="AW2" s="15">
        <f>VLOOKUP($B2,'[10]Sheet 1'!$A$2:$D$55,3,FALSE)</f>
        <v>52.1</v>
      </c>
      <c r="AX2" s="15">
        <f>VLOOKUP($B2,'[10]Sheet 1'!$A$2:$D$55,4,FALSE)</f>
        <v>50.7</v>
      </c>
      <c r="AY2" s="15">
        <f>VLOOKUP($B2,'[11]Sheet 1'!$A$2:$D$55,2,FALSE)</f>
        <v>21.7</v>
      </c>
      <c r="AZ2" s="15">
        <f>VLOOKUP($B2,'[11]Sheet 1'!$A$2:$D$55,3,FALSE)</f>
        <v>32.200000000000003</v>
      </c>
      <c r="BA2" s="15">
        <f>VLOOKUP($B2,'[11]Sheet 1'!$A$2:$D$55,4,FALSE)</f>
        <v>31.8</v>
      </c>
      <c r="BB2" s="15">
        <f>VLOOKUP($B2,'[12]Sheet 1'!$A$2:$D$55,2,FALSE)</f>
        <v>4.7</v>
      </c>
      <c r="BC2" s="15">
        <f>VLOOKUP($B2,'[12]Sheet 1'!$A$2:$D$55,3,FALSE)</f>
        <v>8.4</v>
      </c>
      <c r="BD2" s="15">
        <f>VLOOKUP($B2,'[12]Sheet 1'!$A$2:$D$55,4,FALSE)</f>
        <v>9.9</v>
      </c>
      <c r="BH2" s="15">
        <f>VLOOKUP($B2,'[13]Sheet 1'!$A$2:$D$55,2,FALSE)</f>
        <v>1.9</v>
      </c>
      <c r="BI2" s="15">
        <f>VLOOKUP($B2,'[13]Sheet 1'!$A$2:$D$55,3,FALSE)</f>
        <v>1</v>
      </c>
      <c r="BJ2" s="15">
        <f>VLOOKUP($B2,'[13]Sheet 1'!$A$2:$D$55,4,FALSE)</f>
        <v>1.2</v>
      </c>
      <c r="BK2" s="19">
        <f>VLOOKUP($B2,'[14]Sheet 1'!$A$2:$E$56,3,FALSE)</f>
        <v>79</v>
      </c>
      <c r="BL2" s="19">
        <f>VLOOKUP($B2,'[14]Sheet 1'!$A$2:$E$56,4,FALSE)</f>
        <v>81.8</v>
      </c>
      <c r="BM2" s="19">
        <f>VLOOKUP($B2,'[14]Sheet 1'!$A$2:$E$56,5,FALSE)</f>
        <v>82.7</v>
      </c>
      <c r="BN2" s="19">
        <f>VLOOKUP($B2,'[14]Sheet 1'!$A$57:$E$111,3,FALSE)</f>
        <v>85.7</v>
      </c>
      <c r="BO2" s="19">
        <f>VLOOKUP($B2,'[14]Sheet 1'!$A$57:$E$111,4,FALSE)</f>
        <v>86.8</v>
      </c>
      <c r="BP2" s="19">
        <f>VLOOKUP($B2,'[14]Sheet 1'!$A$57:$E$111,5,FALSE)</f>
        <v>88.6</v>
      </c>
      <c r="BQ2" s="19">
        <f>VLOOKUP($B2,'[14]Sheet 1'!$A$112:$E$163,3,FALSE)</f>
        <v>83.3</v>
      </c>
      <c r="BR2" s="19">
        <f>VLOOKUP($B2,'[14]Sheet 1'!$A$112:$E$163,4,FALSE)</f>
        <v>79.400000000000006</v>
      </c>
      <c r="BS2" s="19">
        <f>VLOOKUP($B2,'[14]Sheet 1'!$A$112:$E$163,5,FALSE)</f>
        <v>79.7</v>
      </c>
      <c r="BT2" s="19">
        <f>VLOOKUP($B2,'[15]Sheet 1'!$A$2:$H$55,2,FALSE)</f>
        <v>90.1</v>
      </c>
      <c r="BU2" s="19">
        <f>VLOOKUP($B2,'[15]Sheet 1'!$A$2:$H$55,3,FALSE)</f>
        <v>80.900000000000006</v>
      </c>
      <c r="BV2" s="19">
        <f>VLOOKUP($B2,'[15]Sheet 1'!$A$2:$H$55,4,FALSE)</f>
        <v>81.3</v>
      </c>
      <c r="BW2" s="15">
        <f>VLOOKUP($B2,'[16]Sheet 1'!$A$2:$D$55,2,FALSE)</f>
        <v>-14.3</v>
      </c>
      <c r="BX2" s="15">
        <f>VLOOKUP($B2,'[16]Sheet 1'!$A$2:$D$55,3,FALSE)</f>
        <v>-12.9</v>
      </c>
      <c r="BY2" s="15">
        <f>VLOOKUP($B2,'[16]Sheet 1'!$A$2:$D$55,4,FALSE)</f>
        <v>-11.7</v>
      </c>
      <c r="BZ2" s="15">
        <f>VLOOKUP($B2,'[17]Sheet 1'!$A$2:$D$55,2,FALSE)</f>
        <v>10.1</v>
      </c>
      <c r="CA2" s="15">
        <f>VLOOKUP($B2,'[17]Sheet 1'!$A$2:$D$55,3,FALSE)</f>
        <v>8.1</v>
      </c>
      <c r="CB2" s="15">
        <f>VLOOKUP($B2,'[17]Sheet 1'!$A$2:$D$55,4,FALSE)</f>
        <v>7.9</v>
      </c>
      <c r="CC2" s="18">
        <f>VLOOKUP($B2,'[18]Sheet 1'!$A$2:$D$55,2,FALSE)</f>
        <v>16.399999999999999</v>
      </c>
      <c r="CD2" s="18">
        <f>VLOOKUP($B2,'[18]Sheet 1'!$A$2:$D$55,3,FALSE)</f>
        <v>15.1</v>
      </c>
      <c r="CE2" s="18">
        <f>VLOOKUP($B2,'[18]Sheet 1'!$A$2:$D$55,4,FALSE)</f>
        <v>15.3</v>
      </c>
      <c r="CF2" s="19">
        <f>VLOOKUP($B2,'[19]Sheet 1'!$A$2:$D$55,2,FALSE)</f>
        <v>15.8</v>
      </c>
      <c r="CG2" s="19">
        <f>VLOOKUP($B2,'[19]Sheet 1'!$A$2:$D$55,3,FALSE)</f>
        <v>14.6</v>
      </c>
      <c r="CH2" s="19">
        <f>VLOOKUP($B2,'[19]Sheet 1'!$A$2:$D$55,4,FALSE)</f>
        <v>14.6</v>
      </c>
      <c r="CI2" s="4"/>
      <c r="CJ2" s="4"/>
      <c r="CK2" s="4"/>
      <c r="CL2" s="6" t="s">
        <v>293</v>
      </c>
      <c r="CM2" s="3" t="s">
        <v>293</v>
      </c>
      <c r="CN2" s="8" t="s">
        <v>293</v>
      </c>
      <c r="CO2" s="15">
        <f>VLOOKUP($B2,'[20]Sheet 1'!$C$2:$H$80,4,FALSE)</f>
        <v>86.7</v>
      </c>
      <c r="CP2" s="15">
        <f>VLOOKUP($B2,'[20]Sheet 1'!$C$2:$H$80,5,FALSE)</f>
        <v>80.599999999999994</v>
      </c>
      <c r="CQ2" s="15">
        <f>VLOOKUP($B2,'[20]Sheet 1'!$C$2:$H$80,6,FALSE)</f>
        <v>73.900000000000006</v>
      </c>
      <c r="CR2" s="15">
        <f>VLOOKUP($B2,'[21]Sheet 1'!$C$2:$H$80,4,FALSE)</f>
        <v>5.9</v>
      </c>
      <c r="CS2" s="15">
        <f>VLOOKUP($B2,'[21]Sheet 1'!$C$2:$H$80,5,FALSE)</f>
        <v>5.7</v>
      </c>
      <c r="CT2" s="15">
        <f>VLOOKUP($B2,'[21]Sheet 1'!$C$2:$H$80,6,FALSE)</f>
        <v>5.8</v>
      </c>
      <c r="CU2" s="15">
        <f>VLOOKUP($B2,'[22]Sheet 1'!$A$2:$E$80,3,FALSE)</f>
        <v>45.9</v>
      </c>
      <c r="CV2" s="15">
        <f>VLOOKUP($B2,'[22]Sheet 1'!$A$2:$E$80,4,FALSE)</f>
        <v>43.4</v>
      </c>
      <c r="CW2" s="15">
        <f>VLOOKUP($B2,'[22]Sheet 1'!$A$2:$E$80,5,FALSE)</f>
        <v>43.7</v>
      </c>
      <c r="CX2" s="4" t="str">
        <f t="shared" ref="CX2:CX30" si="0">B2</f>
        <v>9830004M</v>
      </c>
      <c r="CY2" s="6" t="s">
        <v>293</v>
      </c>
      <c r="CZ2" s="6" t="s">
        <v>293</v>
      </c>
      <c r="DA2" s="6" t="s">
        <v>293</v>
      </c>
      <c r="DD2" s="10"/>
    </row>
    <row r="3" spans="1:108">
      <c r="A3" s="2" t="s">
        <v>132</v>
      </c>
      <c r="B3" s="2" t="s">
        <v>48</v>
      </c>
      <c r="C3" s="2" t="s">
        <v>23</v>
      </c>
      <c r="D3" s="2" t="s">
        <v>286</v>
      </c>
      <c r="E3" s="2" t="s">
        <v>105</v>
      </c>
      <c r="F3" s="3">
        <v>427</v>
      </c>
      <c r="G3" s="3">
        <v>58</v>
      </c>
      <c r="H3" s="3">
        <v>43</v>
      </c>
      <c r="I3" s="12">
        <v>322</v>
      </c>
      <c r="J3" s="13">
        <v>60</v>
      </c>
      <c r="K3" s="13">
        <v>45</v>
      </c>
      <c r="L3" s="12">
        <v>326</v>
      </c>
      <c r="M3" s="13">
        <v>58</v>
      </c>
      <c r="N3" s="13">
        <v>52</v>
      </c>
      <c r="O3" s="14">
        <f>VLOOKUP(B3,'[1]Sheet 1'!$A$2:$F$73,5,FALSE)</f>
        <v>343</v>
      </c>
      <c r="P3" s="14">
        <f>VLOOKUP(B3,'[1]Sheet 1'!$A$2:$F$73,6,FALSE)</f>
        <v>64</v>
      </c>
      <c r="Q3" s="14">
        <f>VLOOKUP(B3,'[1]Sheet 1'!$A$2:$F$73,4,FALSE)</f>
        <v>53</v>
      </c>
      <c r="R3" s="8" t="e">
        <f>VLOOKUP($B3,Extract_R_xx_xx_26!$B$2:$H$75,2,FALSE)</f>
        <v>#N/A</v>
      </c>
      <c r="S3" s="3" t="e">
        <f>VLOOKUP($B3,Extract_R_xx_xx_26!$B$2:$H$75,3,FALSE)</f>
        <v>#N/A</v>
      </c>
      <c r="T3" s="8" t="e">
        <f>VLOOKUP($B3,Extract_R_xx_xx_26!$B$2:$H$75,4,FALSE)</f>
        <v>#N/A</v>
      </c>
      <c r="U3" s="15">
        <f>VLOOKUP(B3,'[2]Sheet 1'!$A$2:$F$55,2,FALSE)</f>
        <v>159.4</v>
      </c>
      <c r="V3" s="15">
        <f>VLOOKUP(B3,'[2]Sheet 1'!$A$2:$F$55,3,FALSE)</f>
        <v>129.69999999999999</v>
      </c>
      <c r="W3" s="15">
        <f>VLOOKUP(B3,'[2]Sheet 1'!$A$2:$F$55,4,FALSE)</f>
        <v>137.9</v>
      </c>
      <c r="X3" s="15">
        <f>VLOOKUP(B3,'[3]Sheet 1'!$A$2:$H$78,3,FALSE)</f>
        <v>72.8</v>
      </c>
      <c r="Y3" s="15">
        <f>VLOOKUP(B3,'[3]Sheet 1'!$A$2:$H$78,4,FALSE)</f>
        <v>49.7</v>
      </c>
      <c r="Z3" s="15">
        <f>VLOOKUP(B3,'[3]Sheet 1'!$A$2:$H$78,5,FALSE)</f>
        <v>48.9</v>
      </c>
      <c r="AA3" s="15">
        <f>VLOOKUP($B3,'[4]Sheet 1'!$A$2:$H$77,3,FALSE)</f>
        <v>10</v>
      </c>
      <c r="AB3" s="15">
        <f>VLOOKUP($B3,'[4]Sheet 1'!$A$2:$H$77,4,FALSE)</f>
        <v>15.3</v>
      </c>
      <c r="AC3" s="15">
        <f>VLOOKUP($B3,'[4]Sheet 1'!$A$2:$H$77,5,FALSE)</f>
        <v>15.1</v>
      </c>
      <c r="AD3" s="15">
        <f>VLOOKUP($B3,'[5]Sheet 1'!$A$2:$G$82,3,FALSE)</f>
        <v>83.3</v>
      </c>
      <c r="AE3" s="15">
        <f>VLOOKUP($B3,'[5]Sheet 1'!$A$2:$G$82,4,FALSE)</f>
        <v>93.5</v>
      </c>
      <c r="AF3" s="15">
        <f>VLOOKUP($B3,'[5]Sheet 1'!$A$2:$G$82,5,FALSE)</f>
        <v>93.5</v>
      </c>
      <c r="AG3" s="15">
        <f>VLOOKUP($B3,'[6]Sheet 1'!$A$2:$G$77,3,FALSE)</f>
        <v>6.7</v>
      </c>
      <c r="AH3" s="15">
        <f>VLOOKUP($B3,'[6]Sheet 1'!$A$2:$G$77,4,FALSE)</f>
        <v>8.6999999999999993</v>
      </c>
      <c r="AI3" s="15">
        <f>VLOOKUP($B3,'[6]Sheet 1'!$A$2:$G$77,5,FALSE)</f>
        <v>9.1</v>
      </c>
      <c r="AJ3" s="18">
        <f>VLOOKUP($B3,'[7]Sheet 1'!$A$2:$F$54,2,FALSE)</f>
        <v>50.6</v>
      </c>
      <c r="AK3" s="18">
        <f>VLOOKUP($B3,'[7]Sheet 1'!$A$2:$F$54,3,FALSE)</f>
        <v>46.7</v>
      </c>
      <c r="AL3" s="18">
        <f>VLOOKUP($B3,'[7]Sheet 1'!$A$2:$F$54,4,FALSE)</f>
        <v>47.8</v>
      </c>
      <c r="AM3" s="18">
        <f>VLOOKUP($B3,'[8]Sheet 1'!$A$2:$F$54,2,FALSE)</f>
        <v>64.400000000000006</v>
      </c>
      <c r="AN3" s="18">
        <f>VLOOKUP($B3,'[8]Sheet 1'!$A$2:$F$54,3,FALSE)</f>
        <v>62.3</v>
      </c>
      <c r="AO3" s="18">
        <f>VLOOKUP($B3,'[8]Sheet 1'!$A$2:$F$54,4,FALSE)</f>
        <v>63.4</v>
      </c>
      <c r="AP3" s="18">
        <f>VLOOKUP($B3,'[24]Sheet 1'!$A$2:$I$53,5,FALSE)</f>
        <v>1.4</v>
      </c>
      <c r="AQ3" s="18">
        <f>VLOOKUP($B3,'[24]Sheet 1'!$A$2:$I$53,6,FALSE)</f>
        <v>1.4</v>
      </c>
      <c r="AR3" s="18">
        <f>VLOOKUP($B3,'[24]Sheet 1'!$A$2:$I$53,8,FALSE)</f>
        <v>1.43</v>
      </c>
      <c r="AS3" s="15">
        <f>VLOOKUP($B3,'[9]Sheet 1'!$A$2:$I$80,5,FALSE)</f>
        <v>21.7</v>
      </c>
      <c r="AT3" s="15">
        <f>VLOOKUP($B3,'[9]Sheet 1'!$A$2:$I$80,6,FALSE)</f>
        <v>21.9</v>
      </c>
      <c r="AU3" s="15">
        <f>VLOOKUP($B3,'[9]Sheet 1'!$A$2:$I$80,8,FALSE)</f>
        <v>21.3</v>
      </c>
      <c r="AV3" s="15">
        <f>VLOOKUP($B3,'[10]Sheet 1'!$A$2:$D$55,2,FALSE)</f>
        <v>52.5</v>
      </c>
      <c r="AW3" s="15">
        <f>VLOOKUP($B3,'[10]Sheet 1'!$A$2:$D$55,3,FALSE)</f>
        <v>52.1</v>
      </c>
      <c r="AX3" s="15">
        <f>VLOOKUP($B3,'[10]Sheet 1'!$A$2:$D$55,4,FALSE)</f>
        <v>50.7</v>
      </c>
      <c r="AY3" s="15">
        <f>VLOOKUP($B3,'[11]Sheet 1'!$A$2:$D$55,2,FALSE)</f>
        <v>32.5</v>
      </c>
      <c r="AZ3" s="15">
        <f>VLOOKUP($B3,'[11]Sheet 1'!$A$2:$D$55,3,FALSE)</f>
        <v>32.200000000000003</v>
      </c>
      <c r="BA3" s="15">
        <f>VLOOKUP($B3,'[11]Sheet 1'!$A$2:$D$55,4,FALSE)</f>
        <v>31.8</v>
      </c>
      <c r="BB3" s="15">
        <f>VLOOKUP($B3,'[12]Sheet 1'!$A$2:$D$55,2,FALSE)</f>
        <v>6.2</v>
      </c>
      <c r="BC3" s="15">
        <f>VLOOKUP($B3,'[12]Sheet 1'!$A$2:$D$55,3,FALSE)</f>
        <v>8.4</v>
      </c>
      <c r="BD3" s="15">
        <f>VLOOKUP($B3,'[12]Sheet 1'!$A$2:$D$55,4,FALSE)</f>
        <v>9.9</v>
      </c>
      <c r="BH3" s="15">
        <f>VLOOKUP($B3,'[13]Sheet 1'!$A$2:$D$55,2,FALSE)</f>
        <v>0</v>
      </c>
      <c r="BI3" s="15">
        <f>VLOOKUP($B3,'[13]Sheet 1'!$A$2:$D$55,3,FALSE)</f>
        <v>1</v>
      </c>
      <c r="BJ3" s="15">
        <f>VLOOKUP($B3,'[13]Sheet 1'!$A$2:$D$55,4,FALSE)</f>
        <v>1.2</v>
      </c>
      <c r="BK3" s="19">
        <f>VLOOKUP($B3,'[14]Sheet 1'!$A$2:$E$56,3,FALSE)</f>
        <v>69.7</v>
      </c>
      <c r="BL3" s="19">
        <f>VLOOKUP($B3,'[14]Sheet 1'!$A$2:$E$56,4,FALSE)</f>
        <v>81.8</v>
      </c>
      <c r="BM3" s="19">
        <f>VLOOKUP($B3,'[14]Sheet 1'!$A$2:$E$56,5,FALSE)</f>
        <v>82.7</v>
      </c>
      <c r="BN3" s="19">
        <f>VLOOKUP($B3,'[14]Sheet 1'!$A$57:$E$111,3,FALSE)</f>
        <v>81.2</v>
      </c>
      <c r="BO3" s="19">
        <f>VLOOKUP($B3,'[14]Sheet 1'!$A$57:$E$111,4,FALSE)</f>
        <v>86.8</v>
      </c>
      <c r="BP3" s="19">
        <f>VLOOKUP($B3,'[14]Sheet 1'!$A$57:$E$111,5,FALSE)</f>
        <v>88.6</v>
      </c>
      <c r="BQ3" s="19">
        <f>VLOOKUP($B3,'[14]Sheet 1'!$A$112:$E$163,3,FALSE)</f>
        <v>87.5</v>
      </c>
      <c r="BR3" s="19">
        <f>VLOOKUP($B3,'[14]Sheet 1'!$A$112:$E$163,4,FALSE)</f>
        <v>79.400000000000006</v>
      </c>
      <c r="BS3" s="19">
        <f>VLOOKUP($B3,'[14]Sheet 1'!$A$112:$E$163,5,FALSE)</f>
        <v>79.7</v>
      </c>
      <c r="BT3" s="19">
        <f>VLOOKUP($B3,'[15]Sheet 1'!$A$2:$H$55,2,FALSE)</f>
        <v>83.5</v>
      </c>
      <c r="BU3" s="19">
        <f>VLOOKUP($B3,'[15]Sheet 1'!$A$2:$H$55,3,FALSE)</f>
        <v>80.900000000000006</v>
      </c>
      <c r="BV3" s="19">
        <f>VLOOKUP($B3,'[15]Sheet 1'!$A$2:$H$55,4,FALSE)</f>
        <v>81.3</v>
      </c>
      <c r="BW3" s="15">
        <f>VLOOKUP($B3,'[16]Sheet 1'!$A$2:$D$55,2,FALSE)</f>
        <v>-12.2</v>
      </c>
      <c r="BX3" s="15">
        <f>VLOOKUP($B3,'[16]Sheet 1'!$A$2:$D$55,3,FALSE)</f>
        <v>-12.9</v>
      </c>
      <c r="BY3" s="15">
        <f>VLOOKUP($B3,'[16]Sheet 1'!$A$2:$D$55,4,FALSE)</f>
        <v>-11.7</v>
      </c>
      <c r="BZ3" s="15">
        <f>VLOOKUP($B3,'[17]Sheet 1'!$A$2:$D$55,2,FALSE)</f>
        <v>7.3</v>
      </c>
      <c r="CA3" s="15">
        <f>VLOOKUP($B3,'[17]Sheet 1'!$A$2:$D$55,3,FALSE)</f>
        <v>8.1</v>
      </c>
      <c r="CB3" s="15">
        <f>VLOOKUP($B3,'[17]Sheet 1'!$A$2:$D$55,4,FALSE)</f>
        <v>7.9</v>
      </c>
      <c r="CC3" s="18">
        <f>VLOOKUP($B3,'[18]Sheet 1'!$A$2:$D$55,2,FALSE)</f>
        <v>15.2</v>
      </c>
      <c r="CD3" s="18">
        <f>VLOOKUP($B3,'[18]Sheet 1'!$A$2:$D$55,3,FALSE)</f>
        <v>15.1</v>
      </c>
      <c r="CE3" s="18">
        <f>VLOOKUP($B3,'[18]Sheet 1'!$A$2:$D$55,4,FALSE)</f>
        <v>15.3</v>
      </c>
      <c r="CF3" s="19">
        <f>VLOOKUP($B3,'[19]Sheet 1'!$A$2:$D$55,2,FALSE)</f>
        <v>15</v>
      </c>
      <c r="CG3" s="19">
        <f>VLOOKUP($B3,'[19]Sheet 1'!$A$2:$D$55,3,FALSE)</f>
        <v>14.6</v>
      </c>
      <c r="CH3" s="19">
        <f>VLOOKUP($B3,'[19]Sheet 1'!$A$2:$D$55,4,FALSE)</f>
        <v>14.6</v>
      </c>
      <c r="CI3" s="4"/>
      <c r="CJ3" s="4"/>
      <c r="CK3" s="4"/>
      <c r="CL3" s="6" t="s">
        <v>293</v>
      </c>
      <c r="CM3" s="3" t="s">
        <v>293</v>
      </c>
      <c r="CN3" s="8" t="s">
        <v>293</v>
      </c>
      <c r="CO3" s="15">
        <f>VLOOKUP($B3,'[20]Sheet 1'!$C$2:$H$80,4,FALSE)</f>
        <v>74</v>
      </c>
      <c r="CP3" s="15">
        <f>VLOOKUP($B3,'[20]Sheet 1'!$C$2:$H$80,5,FALSE)</f>
        <v>80.599999999999994</v>
      </c>
      <c r="CQ3" s="15">
        <f>VLOOKUP($B3,'[20]Sheet 1'!$C$2:$H$80,6,FALSE)</f>
        <v>73.900000000000006</v>
      </c>
      <c r="CR3" s="15">
        <f>VLOOKUP($B3,'[21]Sheet 1'!$C$2:$H$80,4,FALSE)</f>
        <v>4.5999999999999996</v>
      </c>
      <c r="CS3" s="15">
        <f>VLOOKUP($B3,'[21]Sheet 1'!$C$2:$H$80,5,FALSE)</f>
        <v>5.7</v>
      </c>
      <c r="CT3" s="15">
        <f>VLOOKUP($B3,'[21]Sheet 1'!$C$2:$H$80,6,FALSE)</f>
        <v>5.8</v>
      </c>
      <c r="CU3" s="15">
        <f>VLOOKUP($B3,'[22]Sheet 1'!$A$2:$E$80,3,FALSE)</f>
        <v>42.1</v>
      </c>
      <c r="CV3" s="15">
        <f>VLOOKUP($B3,'[22]Sheet 1'!$A$2:$E$80,4,FALSE)</f>
        <v>43.4</v>
      </c>
      <c r="CW3" s="15">
        <f>VLOOKUP($B3,'[22]Sheet 1'!$A$2:$E$80,5,FALSE)</f>
        <v>43.7</v>
      </c>
      <c r="CX3" s="4" t="str">
        <f t="shared" si="0"/>
        <v>9830007R</v>
      </c>
      <c r="CY3" s="6" t="s">
        <v>293</v>
      </c>
      <c r="CZ3" s="6" t="s">
        <v>293</v>
      </c>
      <c r="DA3" s="6" t="s">
        <v>293</v>
      </c>
      <c r="DD3" s="10"/>
    </row>
    <row r="4" spans="1:108">
      <c r="A4" s="2" t="s">
        <v>133</v>
      </c>
      <c r="B4" s="2" t="s">
        <v>49</v>
      </c>
      <c r="C4" s="2" t="s">
        <v>23</v>
      </c>
      <c r="D4" s="2" t="s">
        <v>107</v>
      </c>
      <c r="E4" s="2" t="s">
        <v>105</v>
      </c>
      <c r="F4" s="3">
        <v>391</v>
      </c>
      <c r="G4" s="3">
        <v>62</v>
      </c>
      <c r="H4" s="3">
        <v>60</v>
      </c>
      <c r="I4" s="12">
        <v>344</v>
      </c>
      <c r="J4" s="13">
        <v>56</v>
      </c>
      <c r="K4" s="13" t="s">
        <v>9</v>
      </c>
      <c r="L4" s="12">
        <v>345</v>
      </c>
      <c r="M4" s="13">
        <v>60</v>
      </c>
      <c r="N4" s="13" t="s">
        <v>9</v>
      </c>
      <c r="O4" s="14">
        <f>VLOOKUP(B4,'[1]Sheet 1'!$A$2:$F$73,5,FALSE)</f>
        <v>361</v>
      </c>
      <c r="P4" s="14">
        <f>VLOOKUP(B4,'[1]Sheet 1'!$A$2:$F$73,6,FALSE)</f>
        <v>56</v>
      </c>
      <c r="Q4" s="12" t="s">
        <v>9</v>
      </c>
      <c r="R4" s="8" t="e">
        <f>VLOOKUP($B4,Extract_R_xx_xx_26!$B$2:$H$75,2,FALSE)</f>
        <v>#N/A</v>
      </c>
      <c r="S4" s="3" t="e">
        <f>VLOOKUP($B4,Extract_R_xx_xx_26!$B$2:$H$75,3,FALSE)</f>
        <v>#N/A</v>
      </c>
      <c r="T4" s="8" t="e">
        <f>VLOOKUP($B4,Extract_R_xx_xx_26!$B$2:$H$75,4,FALSE)</f>
        <v>#N/A</v>
      </c>
      <c r="U4" s="15">
        <f>VLOOKUP(B4,'[2]Sheet 1'!$A$2:$F$55,2,FALSE)</f>
        <v>137.5</v>
      </c>
      <c r="V4" s="15">
        <f>VLOOKUP(B4,'[2]Sheet 1'!$A$2:$F$55,3,FALSE)</f>
        <v>129.69999999999999</v>
      </c>
      <c r="W4" s="15">
        <f>VLOOKUP(B4,'[2]Sheet 1'!$A$2:$F$55,4,FALSE)</f>
        <v>137.9</v>
      </c>
      <c r="X4" s="15">
        <f>VLOOKUP(B4,'[3]Sheet 1'!$A$2:$H$78,3,FALSE)</f>
        <v>67.599999999999994</v>
      </c>
      <c r="Y4" s="15">
        <f>VLOOKUP(B4,'[3]Sheet 1'!$A$2:$H$78,4,FALSE)</f>
        <v>49.7</v>
      </c>
      <c r="Z4" s="15">
        <f>VLOOKUP(B4,'[3]Sheet 1'!$A$2:$H$78,5,FALSE)</f>
        <v>48.9</v>
      </c>
      <c r="AA4" s="15">
        <f>VLOOKUP($B4,'[4]Sheet 1'!$A$2:$H$77,3,FALSE)</f>
        <v>11.3</v>
      </c>
      <c r="AB4" s="15">
        <f>VLOOKUP($B4,'[4]Sheet 1'!$A$2:$H$77,4,FALSE)</f>
        <v>15.3</v>
      </c>
      <c r="AC4" s="15">
        <f>VLOOKUP($B4,'[4]Sheet 1'!$A$2:$H$77,5,FALSE)</f>
        <v>15.1</v>
      </c>
      <c r="AD4" s="15">
        <f>VLOOKUP($B4,'[5]Sheet 1'!$A$2:$G$82,3,FALSE)</f>
        <v>81.599999999999994</v>
      </c>
      <c r="AE4" s="15">
        <f>VLOOKUP($B4,'[5]Sheet 1'!$A$2:$G$82,4,FALSE)</f>
        <v>93.5</v>
      </c>
      <c r="AF4" s="15">
        <f>VLOOKUP($B4,'[5]Sheet 1'!$A$2:$G$82,5,FALSE)</f>
        <v>93.5</v>
      </c>
      <c r="AG4" s="15">
        <f>VLOOKUP($B4,'[6]Sheet 1'!$A$2:$G$77,3,FALSE)</f>
        <v>11</v>
      </c>
      <c r="AH4" s="15">
        <f>VLOOKUP($B4,'[6]Sheet 1'!$A$2:$G$77,4,FALSE)</f>
        <v>8.6999999999999993</v>
      </c>
      <c r="AI4" s="15">
        <f>VLOOKUP($B4,'[6]Sheet 1'!$A$2:$G$77,5,FALSE)</f>
        <v>9.1</v>
      </c>
      <c r="AJ4" s="18">
        <f>VLOOKUP($B4,'[7]Sheet 1'!$A$2:$F$54,2,FALSE)</f>
        <v>61.7</v>
      </c>
      <c r="AK4" s="18">
        <f>VLOOKUP($B4,'[7]Sheet 1'!$A$2:$F$54,3,FALSE)</f>
        <v>46.7</v>
      </c>
      <c r="AL4" s="18">
        <f>VLOOKUP($B4,'[7]Sheet 1'!$A$2:$F$54,4,FALSE)</f>
        <v>47.8</v>
      </c>
      <c r="AM4" s="18">
        <f>VLOOKUP($B4,'[8]Sheet 1'!$A$2:$F$54,2,FALSE)</f>
        <v>77.400000000000006</v>
      </c>
      <c r="AN4" s="18">
        <f>VLOOKUP($B4,'[8]Sheet 1'!$A$2:$F$54,3,FALSE)</f>
        <v>62.3</v>
      </c>
      <c r="AO4" s="18">
        <f>VLOOKUP($B4,'[8]Sheet 1'!$A$2:$F$54,4,FALSE)</f>
        <v>63.4</v>
      </c>
      <c r="AP4" s="18">
        <f>VLOOKUP($B4,'[24]Sheet 1'!$A$2:$I$53,5,FALSE)</f>
        <v>1.39</v>
      </c>
      <c r="AQ4" s="18">
        <f>VLOOKUP($B4,'[24]Sheet 1'!$A$2:$I$53,6,FALSE)</f>
        <v>1.4</v>
      </c>
      <c r="AR4" s="18">
        <f>VLOOKUP($B4,'[24]Sheet 1'!$A$2:$I$53,8,FALSE)</f>
        <v>1.43</v>
      </c>
      <c r="AS4" s="15">
        <f>VLOOKUP($B4,'[9]Sheet 1'!$A$2:$I$80,5,FALSE)</f>
        <v>21.8</v>
      </c>
      <c r="AT4" s="15">
        <f>VLOOKUP($B4,'[9]Sheet 1'!$A$2:$I$80,6,FALSE)</f>
        <v>21.9</v>
      </c>
      <c r="AU4" s="15">
        <f>VLOOKUP($B4,'[9]Sheet 1'!$A$2:$I$80,8,FALSE)</f>
        <v>21.3</v>
      </c>
      <c r="AV4" s="15">
        <f>VLOOKUP($B4,'[10]Sheet 1'!$A$2:$D$55,2,FALSE)</f>
        <v>42.5</v>
      </c>
      <c r="AW4" s="15">
        <f>VLOOKUP($B4,'[10]Sheet 1'!$A$2:$D$55,3,FALSE)</f>
        <v>52.1</v>
      </c>
      <c r="AX4" s="15">
        <f>VLOOKUP($B4,'[10]Sheet 1'!$A$2:$D$55,4,FALSE)</f>
        <v>50.7</v>
      </c>
      <c r="AY4" s="15">
        <f>VLOOKUP($B4,'[11]Sheet 1'!$A$2:$D$55,2,FALSE)</f>
        <v>43.8</v>
      </c>
      <c r="AZ4" s="15">
        <f>VLOOKUP($B4,'[11]Sheet 1'!$A$2:$D$55,3,FALSE)</f>
        <v>32.200000000000003</v>
      </c>
      <c r="BA4" s="15">
        <f>VLOOKUP($B4,'[11]Sheet 1'!$A$2:$D$55,4,FALSE)</f>
        <v>31.8</v>
      </c>
      <c r="BB4" s="15">
        <f>VLOOKUP($B4,'[12]Sheet 1'!$A$2:$D$55,2,FALSE)</f>
        <v>4.0999999999999996</v>
      </c>
      <c r="BC4" s="15">
        <f>VLOOKUP($B4,'[12]Sheet 1'!$A$2:$D$55,3,FALSE)</f>
        <v>8.4</v>
      </c>
      <c r="BD4" s="15">
        <f>VLOOKUP($B4,'[12]Sheet 1'!$A$2:$D$55,4,FALSE)</f>
        <v>9.9</v>
      </c>
      <c r="BH4" s="15">
        <f>VLOOKUP($B4,'[13]Sheet 1'!$A$2:$D$55,2,FALSE)</f>
        <v>0</v>
      </c>
      <c r="BI4" s="15">
        <f>VLOOKUP($B4,'[13]Sheet 1'!$A$2:$D$55,3,FALSE)</f>
        <v>1</v>
      </c>
      <c r="BJ4" s="15">
        <f>VLOOKUP($B4,'[13]Sheet 1'!$A$2:$D$55,4,FALSE)</f>
        <v>1.2</v>
      </c>
      <c r="BK4" s="19">
        <f>VLOOKUP($B4,'[14]Sheet 1'!$A$2:$E$56,3,FALSE)</f>
        <v>66.7</v>
      </c>
      <c r="BL4" s="19">
        <f>VLOOKUP($B4,'[14]Sheet 1'!$A$2:$E$56,4,FALSE)</f>
        <v>81.8</v>
      </c>
      <c r="BM4" s="19">
        <f>VLOOKUP($B4,'[14]Sheet 1'!$A$2:$E$56,5,FALSE)</f>
        <v>82.7</v>
      </c>
      <c r="BN4" s="19">
        <f>VLOOKUP($B4,'[14]Sheet 1'!$A$57:$E$111,3,FALSE)</f>
        <v>88.9</v>
      </c>
      <c r="BO4" s="19">
        <f>VLOOKUP($B4,'[14]Sheet 1'!$A$57:$E$111,4,FALSE)</f>
        <v>86.8</v>
      </c>
      <c r="BP4" s="19">
        <f>VLOOKUP($B4,'[14]Sheet 1'!$A$57:$E$111,5,FALSE)</f>
        <v>88.6</v>
      </c>
      <c r="BQ4" s="19">
        <f>VLOOKUP($B4,'[14]Sheet 1'!$A$112:$E$163,3,FALSE)</f>
        <v>75</v>
      </c>
      <c r="BR4" s="19">
        <f>VLOOKUP($B4,'[14]Sheet 1'!$A$112:$E$163,4,FALSE)</f>
        <v>79.400000000000006</v>
      </c>
      <c r="BS4" s="19">
        <f>VLOOKUP($B4,'[14]Sheet 1'!$A$112:$E$163,5,FALSE)</f>
        <v>79.7</v>
      </c>
      <c r="BT4" s="19">
        <f>VLOOKUP($B4,'[15]Sheet 1'!$A$2:$H$55,2,FALSE)</f>
        <v>86.6</v>
      </c>
      <c r="BU4" s="19">
        <f>VLOOKUP($B4,'[15]Sheet 1'!$A$2:$H$55,3,FALSE)</f>
        <v>80.900000000000006</v>
      </c>
      <c r="BV4" s="19">
        <f>VLOOKUP($B4,'[15]Sheet 1'!$A$2:$H$55,4,FALSE)</f>
        <v>81.3</v>
      </c>
      <c r="BW4" s="15">
        <f>VLOOKUP($B4,'[16]Sheet 1'!$A$2:$D$55,2,FALSE)</f>
        <v>-4.1999999999999904</v>
      </c>
      <c r="BX4" s="15">
        <f>VLOOKUP($B4,'[16]Sheet 1'!$A$2:$D$55,3,FALSE)</f>
        <v>-12.9</v>
      </c>
      <c r="BY4" s="15">
        <f>VLOOKUP($B4,'[16]Sheet 1'!$A$2:$D$55,4,FALSE)</f>
        <v>-11.7</v>
      </c>
      <c r="BZ4" s="15">
        <f>VLOOKUP($B4,'[17]Sheet 1'!$A$2:$D$55,2,FALSE)</f>
        <v>7.3</v>
      </c>
      <c r="CA4" s="15">
        <f>VLOOKUP($B4,'[17]Sheet 1'!$A$2:$D$55,3,FALSE)</f>
        <v>8.1</v>
      </c>
      <c r="CB4" s="15">
        <f>VLOOKUP($B4,'[17]Sheet 1'!$A$2:$D$55,4,FALSE)</f>
        <v>7.9</v>
      </c>
      <c r="CC4" s="18">
        <f>VLOOKUP($B4,'[18]Sheet 1'!$A$2:$D$55,2,FALSE)</f>
        <v>14.4</v>
      </c>
      <c r="CD4" s="18">
        <f>VLOOKUP($B4,'[18]Sheet 1'!$A$2:$D$55,3,FALSE)</f>
        <v>15.1</v>
      </c>
      <c r="CE4" s="18">
        <f>VLOOKUP($B4,'[18]Sheet 1'!$A$2:$D$55,4,FALSE)</f>
        <v>15.3</v>
      </c>
      <c r="CF4" s="19">
        <f>VLOOKUP($B4,'[19]Sheet 1'!$A$2:$D$55,2,FALSE)</f>
        <v>15</v>
      </c>
      <c r="CG4" s="19">
        <f>VLOOKUP($B4,'[19]Sheet 1'!$A$2:$D$55,3,FALSE)</f>
        <v>14.6</v>
      </c>
      <c r="CH4" s="19">
        <f>VLOOKUP($B4,'[19]Sheet 1'!$A$2:$D$55,4,FALSE)</f>
        <v>14.6</v>
      </c>
      <c r="CI4" s="4"/>
      <c r="CJ4" s="4"/>
      <c r="CK4" s="4"/>
      <c r="CL4" s="6" t="s">
        <v>293</v>
      </c>
      <c r="CM4" s="3" t="s">
        <v>293</v>
      </c>
      <c r="CN4" s="8" t="s">
        <v>293</v>
      </c>
      <c r="CO4" s="15">
        <f>VLOOKUP($B4,'[20]Sheet 1'!$C$2:$H$80,4,FALSE)</f>
        <v>75.7</v>
      </c>
      <c r="CP4" s="15">
        <f>VLOOKUP($B4,'[20]Sheet 1'!$C$2:$H$80,5,FALSE)</f>
        <v>80.599999999999994</v>
      </c>
      <c r="CQ4" s="15">
        <f>VLOOKUP($B4,'[20]Sheet 1'!$C$2:$H$80,6,FALSE)</f>
        <v>73.900000000000006</v>
      </c>
      <c r="CR4" s="15">
        <f>VLOOKUP($B4,'[21]Sheet 1'!$C$2:$H$80,4,FALSE)</f>
        <v>2.9</v>
      </c>
      <c r="CS4" s="15">
        <f>VLOOKUP($B4,'[21]Sheet 1'!$C$2:$H$80,5,FALSE)</f>
        <v>5.7</v>
      </c>
      <c r="CT4" s="15">
        <f>VLOOKUP($B4,'[21]Sheet 1'!$C$2:$H$80,6,FALSE)</f>
        <v>5.8</v>
      </c>
      <c r="CU4" s="15">
        <f>VLOOKUP($B4,'[22]Sheet 1'!$A$2:$E$80,3,FALSE)</f>
        <v>42.2</v>
      </c>
      <c r="CV4" s="15">
        <f>VLOOKUP($B4,'[22]Sheet 1'!$A$2:$E$80,4,FALSE)</f>
        <v>43.4</v>
      </c>
      <c r="CW4" s="15">
        <f>VLOOKUP($B4,'[22]Sheet 1'!$A$2:$E$80,5,FALSE)</f>
        <v>43.7</v>
      </c>
      <c r="CX4" s="4" t="str">
        <f t="shared" si="0"/>
        <v>9830008S</v>
      </c>
      <c r="CY4" s="6" t="s">
        <v>293</v>
      </c>
      <c r="CZ4" s="6" t="s">
        <v>293</v>
      </c>
      <c r="DA4" s="6" t="s">
        <v>293</v>
      </c>
      <c r="DD4" s="10"/>
    </row>
    <row r="5" spans="1:108">
      <c r="A5" s="2" t="s">
        <v>134</v>
      </c>
      <c r="B5" s="2" t="s">
        <v>50</v>
      </c>
      <c r="C5" s="2" t="s">
        <v>23</v>
      </c>
      <c r="D5" s="2" t="s">
        <v>108</v>
      </c>
      <c r="E5" s="2" t="s">
        <v>105</v>
      </c>
      <c r="F5" s="3">
        <v>415</v>
      </c>
      <c r="G5" s="3" t="s">
        <v>9</v>
      </c>
      <c r="H5" s="3">
        <v>46</v>
      </c>
      <c r="I5" s="12">
        <v>330</v>
      </c>
      <c r="J5" s="13" t="s">
        <v>9</v>
      </c>
      <c r="K5" s="13">
        <v>43</v>
      </c>
      <c r="L5" s="12">
        <v>350</v>
      </c>
      <c r="M5" s="13" t="s">
        <v>9</v>
      </c>
      <c r="N5" s="13">
        <v>42</v>
      </c>
      <c r="O5" s="14">
        <f>VLOOKUP(B5,'[1]Sheet 1'!$A$2:$F$73,5,FALSE)</f>
        <v>367</v>
      </c>
      <c r="P5" s="12" t="s">
        <v>9</v>
      </c>
      <c r="Q5" s="14">
        <f>VLOOKUP(B5,'[1]Sheet 1'!$A$2:$F$73,4,FALSE)</f>
        <v>52</v>
      </c>
      <c r="R5" s="8" t="e">
        <f>VLOOKUP($B5,Extract_R_xx_xx_26!$B$2:$H$75,2,FALSE)</f>
        <v>#N/A</v>
      </c>
      <c r="S5" s="3" t="e">
        <f>VLOOKUP($B5,Extract_R_xx_xx_26!$B$2:$H$75,3,FALSE)</f>
        <v>#N/A</v>
      </c>
      <c r="T5" s="8" t="e">
        <f>VLOOKUP($B5,Extract_R_xx_xx_26!$B$2:$H$75,4,FALSE)</f>
        <v>#N/A</v>
      </c>
      <c r="U5" s="15">
        <f>VLOOKUP(B5,'[2]Sheet 1'!$A$2:$F$55,2,FALSE)</f>
        <v>123</v>
      </c>
      <c r="V5" s="15">
        <f>VLOOKUP(B5,'[2]Sheet 1'!$A$2:$F$55,3,FALSE)</f>
        <v>129.69999999999999</v>
      </c>
      <c r="W5" s="15">
        <f>VLOOKUP(B5,'[2]Sheet 1'!$A$2:$F$55,4,FALSE)</f>
        <v>137.9</v>
      </c>
      <c r="X5" s="15">
        <f>VLOOKUP(B5,'[3]Sheet 1'!$A$2:$H$78,3,FALSE)</f>
        <v>57.7</v>
      </c>
      <c r="Y5" s="15">
        <f>VLOOKUP(B5,'[3]Sheet 1'!$A$2:$H$78,4,FALSE)</f>
        <v>49.7</v>
      </c>
      <c r="Z5" s="15">
        <f>VLOOKUP(B5,'[3]Sheet 1'!$A$2:$H$78,5,FALSE)</f>
        <v>48.9</v>
      </c>
      <c r="AA5" s="15">
        <f>VLOOKUP($B5,'[4]Sheet 1'!$A$2:$H$77,3,FALSE)</f>
        <v>7.9</v>
      </c>
      <c r="AB5" s="15">
        <f>VLOOKUP($B5,'[4]Sheet 1'!$A$2:$H$77,4,FALSE)</f>
        <v>15.3</v>
      </c>
      <c r="AC5" s="15">
        <f>VLOOKUP($B5,'[4]Sheet 1'!$A$2:$H$77,5,FALSE)</f>
        <v>15.1</v>
      </c>
      <c r="AD5" s="15">
        <f>VLOOKUP($B5,'[5]Sheet 1'!$A$2:$G$82,3,FALSE)</f>
        <v>87.3</v>
      </c>
      <c r="AE5" s="15">
        <f>VLOOKUP($B5,'[5]Sheet 1'!$A$2:$G$82,4,FALSE)</f>
        <v>93.5</v>
      </c>
      <c r="AF5" s="15">
        <f>VLOOKUP($B5,'[5]Sheet 1'!$A$2:$G$82,5,FALSE)</f>
        <v>93.5</v>
      </c>
      <c r="AG5" s="15">
        <f>VLOOKUP($B5,'[6]Sheet 1'!$A$2:$G$77,3,FALSE)</f>
        <v>10.6</v>
      </c>
      <c r="AH5" s="15">
        <f>VLOOKUP($B5,'[6]Sheet 1'!$A$2:$G$77,4,FALSE)</f>
        <v>8.6999999999999993</v>
      </c>
      <c r="AI5" s="15">
        <f>VLOOKUP($B5,'[6]Sheet 1'!$A$2:$G$77,5,FALSE)</f>
        <v>9.1</v>
      </c>
      <c r="AJ5" s="18">
        <f>VLOOKUP($B5,'[7]Sheet 1'!$A$2:$F$54,2,FALSE)</f>
        <v>48.9</v>
      </c>
      <c r="AK5" s="18">
        <f>VLOOKUP($B5,'[7]Sheet 1'!$A$2:$F$54,3,FALSE)</f>
        <v>46.7</v>
      </c>
      <c r="AL5" s="18">
        <f>VLOOKUP($B5,'[7]Sheet 1'!$A$2:$F$54,4,FALSE)</f>
        <v>47.8</v>
      </c>
      <c r="AM5" s="18">
        <f>VLOOKUP($B5,'[8]Sheet 1'!$A$2:$F$54,2,FALSE)</f>
        <v>64</v>
      </c>
      <c r="AN5" s="18">
        <f>VLOOKUP($B5,'[8]Sheet 1'!$A$2:$F$54,3,FALSE)</f>
        <v>62.3</v>
      </c>
      <c r="AO5" s="18">
        <f>VLOOKUP($B5,'[8]Sheet 1'!$A$2:$F$54,4,FALSE)</f>
        <v>63.4</v>
      </c>
      <c r="AP5" s="18">
        <f>VLOOKUP($B5,'[24]Sheet 1'!$A$2:$I$53,5,FALSE)</f>
        <v>1.33</v>
      </c>
      <c r="AQ5" s="18">
        <f>VLOOKUP($B5,'[24]Sheet 1'!$A$2:$I$53,6,FALSE)</f>
        <v>1.4</v>
      </c>
      <c r="AR5" s="18">
        <f>VLOOKUP($B5,'[24]Sheet 1'!$A$2:$I$53,8,FALSE)</f>
        <v>1.43</v>
      </c>
      <c r="AS5" s="15">
        <f>VLOOKUP($B5,'[9]Sheet 1'!$A$2:$I$80,5,FALSE)</f>
        <v>22.9</v>
      </c>
      <c r="AT5" s="15">
        <f>VLOOKUP($B5,'[9]Sheet 1'!$A$2:$I$80,6,FALSE)</f>
        <v>21.9</v>
      </c>
      <c r="AU5" s="15">
        <f>VLOOKUP($B5,'[9]Sheet 1'!$A$2:$I$80,8,FALSE)</f>
        <v>21.3</v>
      </c>
      <c r="AV5" s="15">
        <f>VLOOKUP($B5,'[10]Sheet 1'!$A$2:$D$55,2,FALSE)</f>
        <v>37.9</v>
      </c>
      <c r="AW5" s="15">
        <f>VLOOKUP($B5,'[10]Sheet 1'!$A$2:$D$55,3,FALSE)</f>
        <v>52.1</v>
      </c>
      <c r="AX5" s="15">
        <f>VLOOKUP($B5,'[10]Sheet 1'!$A$2:$D$55,4,FALSE)</f>
        <v>50.7</v>
      </c>
      <c r="AY5" s="15">
        <f>VLOOKUP($B5,'[11]Sheet 1'!$A$2:$D$55,2,FALSE)</f>
        <v>32.6</v>
      </c>
      <c r="AZ5" s="15">
        <f>VLOOKUP($B5,'[11]Sheet 1'!$A$2:$D$55,3,FALSE)</f>
        <v>32.200000000000003</v>
      </c>
      <c r="BA5" s="15">
        <f>VLOOKUP($B5,'[11]Sheet 1'!$A$2:$D$55,4,FALSE)</f>
        <v>31.8</v>
      </c>
      <c r="BB5" s="15">
        <f>VLOOKUP($B5,'[12]Sheet 1'!$A$2:$D$55,2,FALSE)</f>
        <v>18.899999999999999</v>
      </c>
      <c r="BC5" s="15">
        <f>VLOOKUP($B5,'[12]Sheet 1'!$A$2:$D$55,3,FALSE)</f>
        <v>8.4</v>
      </c>
      <c r="BD5" s="15">
        <f>VLOOKUP($B5,'[12]Sheet 1'!$A$2:$D$55,4,FALSE)</f>
        <v>9.9</v>
      </c>
      <c r="BH5" s="15">
        <f>VLOOKUP($B5,'[13]Sheet 1'!$A$2:$D$55,2,FALSE)</f>
        <v>1.1000000000000001</v>
      </c>
      <c r="BI5" s="15">
        <f>VLOOKUP($B5,'[13]Sheet 1'!$A$2:$D$55,3,FALSE)</f>
        <v>1</v>
      </c>
      <c r="BJ5" s="15">
        <f>VLOOKUP($B5,'[13]Sheet 1'!$A$2:$D$55,4,FALSE)</f>
        <v>1.2</v>
      </c>
      <c r="BK5" s="19">
        <f>VLOOKUP($B5,'[14]Sheet 1'!$A$2:$E$56,3,FALSE)</f>
        <v>85.2</v>
      </c>
      <c r="BL5" s="19">
        <f>VLOOKUP($B5,'[14]Sheet 1'!$A$2:$E$56,4,FALSE)</f>
        <v>81.8</v>
      </c>
      <c r="BM5" s="19">
        <f>VLOOKUP($B5,'[14]Sheet 1'!$A$2:$E$56,5,FALSE)</f>
        <v>82.7</v>
      </c>
      <c r="BN5" s="19">
        <f>VLOOKUP($B5,'[14]Sheet 1'!$A$57:$E$111,3,FALSE)</f>
        <v>80.8</v>
      </c>
      <c r="BO5" s="19">
        <f>VLOOKUP($B5,'[14]Sheet 1'!$A$57:$E$111,4,FALSE)</f>
        <v>86.8</v>
      </c>
      <c r="BP5" s="19">
        <f>VLOOKUP($B5,'[14]Sheet 1'!$A$57:$E$111,5,FALSE)</f>
        <v>88.6</v>
      </c>
      <c r="BQ5" s="19">
        <f>VLOOKUP($B5,'[14]Sheet 1'!$A$112:$E$163,3,FALSE)</f>
        <v>72.7</v>
      </c>
      <c r="BR5" s="19">
        <f>VLOOKUP($B5,'[14]Sheet 1'!$A$112:$E$163,4,FALSE)</f>
        <v>79.400000000000006</v>
      </c>
      <c r="BS5" s="19">
        <f>VLOOKUP($B5,'[14]Sheet 1'!$A$112:$E$163,5,FALSE)</f>
        <v>79.7</v>
      </c>
      <c r="BT5" s="19">
        <f>VLOOKUP($B5,'[15]Sheet 1'!$A$2:$H$55,2,FALSE)</f>
        <v>76.099999999999994</v>
      </c>
      <c r="BU5" s="19">
        <f>VLOOKUP($B5,'[15]Sheet 1'!$A$2:$H$55,3,FALSE)</f>
        <v>80.900000000000006</v>
      </c>
      <c r="BV5" s="19">
        <f>VLOOKUP($B5,'[15]Sheet 1'!$A$2:$H$55,4,FALSE)</f>
        <v>81.3</v>
      </c>
      <c r="BW5" s="15">
        <f>VLOOKUP($B5,'[16]Sheet 1'!$A$2:$D$55,2,FALSE)</f>
        <v>-17.7</v>
      </c>
      <c r="BX5" s="15">
        <f>VLOOKUP($B5,'[16]Sheet 1'!$A$2:$D$55,3,FALSE)</f>
        <v>-12.9</v>
      </c>
      <c r="BY5" s="15">
        <f>VLOOKUP($B5,'[16]Sheet 1'!$A$2:$D$55,4,FALSE)</f>
        <v>-11.7</v>
      </c>
      <c r="BZ5" s="15">
        <f>VLOOKUP($B5,'[17]Sheet 1'!$A$2:$D$55,2,FALSE)</f>
        <v>6.7</v>
      </c>
      <c r="CA5" s="15">
        <f>VLOOKUP($B5,'[17]Sheet 1'!$A$2:$D$55,3,FALSE)</f>
        <v>8.1</v>
      </c>
      <c r="CB5" s="15">
        <f>VLOOKUP($B5,'[17]Sheet 1'!$A$2:$D$55,4,FALSE)</f>
        <v>7.9</v>
      </c>
      <c r="CC5" s="18">
        <f>VLOOKUP($B5,'[18]Sheet 1'!$A$2:$D$55,2,FALSE)</f>
        <v>15.6</v>
      </c>
      <c r="CD5" s="18">
        <f>VLOOKUP($B5,'[18]Sheet 1'!$A$2:$D$55,3,FALSE)</f>
        <v>15.1</v>
      </c>
      <c r="CE5" s="18">
        <f>VLOOKUP($B5,'[18]Sheet 1'!$A$2:$D$55,4,FALSE)</f>
        <v>15.3</v>
      </c>
      <c r="CF5" s="19">
        <f>VLOOKUP($B5,'[19]Sheet 1'!$A$2:$D$55,2,FALSE)</f>
        <v>13.4</v>
      </c>
      <c r="CG5" s="19">
        <f>VLOOKUP($B5,'[19]Sheet 1'!$A$2:$D$55,3,FALSE)</f>
        <v>14.6</v>
      </c>
      <c r="CH5" s="19">
        <f>VLOOKUP($B5,'[19]Sheet 1'!$A$2:$D$55,4,FALSE)</f>
        <v>14.6</v>
      </c>
      <c r="CI5" s="4"/>
      <c r="CJ5" s="4"/>
      <c r="CK5" s="4"/>
      <c r="CL5" s="6" t="s">
        <v>293</v>
      </c>
      <c r="CM5" s="3" t="s">
        <v>293</v>
      </c>
      <c r="CN5" s="8" t="s">
        <v>293</v>
      </c>
      <c r="CO5" s="15">
        <f>VLOOKUP($B5,'[20]Sheet 1'!$C$2:$H$80,4,FALSE)</f>
        <v>76.599999999999994</v>
      </c>
      <c r="CP5" s="15">
        <f>VLOOKUP($B5,'[20]Sheet 1'!$C$2:$H$80,5,FALSE)</f>
        <v>80.599999999999994</v>
      </c>
      <c r="CQ5" s="15">
        <f>VLOOKUP($B5,'[20]Sheet 1'!$C$2:$H$80,6,FALSE)</f>
        <v>73.900000000000006</v>
      </c>
      <c r="CR5" s="15">
        <f>VLOOKUP($B5,'[21]Sheet 1'!$C$2:$H$80,4,FALSE)</f>
        <v>7.4</v>
      </c>
      <c r="CS5" s="15">
        <f>VLOOKUP($B5,'[21]Sheet 1'!$C$2:$H$80,5,FALSE)</f>
        <v>5.7</v>
      </c>
      <c r="CT5" s="15">
        <f>VLOOKUP($B5,'[21]Sheet 1'!$C$2:$H$80,6,FALSE)</f>
        <v>5.8</v>
      </c>
      <c r="CU5" s="15">
        <f>VLOOKUP($B5,'[22]Sheet 1'!$A$2:$E$80,3,FALSE)</f>
        <v>43.1</v>
      </c>
      <c r="CV5" s="15">
        <f>VLOOKUP($B5,'[22]Sheet 1'!$A$2:$E$80,4,FALSE)</f>
        <v>43.4</v>
      </c>
      <c r="CW5" s="15">
        <f>VLOOKUP($B5,'[22]Sheet 1'!$A$2:$E$80,5,FALSE)</f>
        <v>43.7</v>
      </c>
      <c r="CX5" s="4" t="str">
        <f t="shared" si="0"/>
        <v>9830009T</v>
      </c>
      <c r="CY5" s="6" t="s">
        <v>293</v>
      </c>
      <c r="CZ5" s="6" t="s">
        <v>293</v>
      </c>
      <c r="DA5" s="6" t="s">
        <v>293</v>
      </c>
      <c r="DD5" s="10"/>
    </row>
    <row r="6" spans="1:108">
      <c r="A6" s="2" t="s">
        <v>135</v>
      </c>
      <c r="B6" s="2" t="s">
        <v>51</v>
      </c>
      <c r="C6" s="2" t="s">
        <v>23</v>
      </c>
      <c r="D6" s="2" t="s">
        <v>111</v>
      </c>
      <c r="E6" s="2" t="s">
        <v>105</v>
      </c>
      <c r="F6" s="3">
        <v>257</v>
      </c>
      <c r="G6" s="3">
        <v>66</v>
      </c>
      <c r="H6" s="3">
        <v>9</v>
      </c>
      <c r="I6" s="12">
        <v>258</v>
      </c>
      <c r="J6" s="13">
        <v>50</v>
      </c>
      <c r="K6" s="13" t="s">
        <v>9</v>
      </c>
      <c r="L6" s="12">
        <v>270</v>
      </c>
      <c r="M6" s="13">
        <v>61</v>
      </c>
      <c r="N6" s="13" t="s">
        <v>9</v>
      </c>
      <c r="O6" s="14">
        <f>VLOOKUP(B6,'[1]Sheet 1'!$A$2:$F$73,5,FALSE)</f>
        <v>284</v>
      </c>
      <c r="P6" s="14">
        <f>VLOOKUP(B6,'[1]Sheet 1'!$A$2:$F$73,6,FALSE)</f>
        <v>50</v>
      </c>
      <c r="Q6" s="12" t="s">
        <v>9</v>
      </c>
      <c r="R6" s="8" t="e">
        <f>VLOOKUP($B6,Extract_R_xx_xx_26!$B$2:$H$75,2,FALSE)</f>
        <v>#N/A</v>
      </c>
      <c r="S6" s="3" t="e">
        <f>VLOOKUP($B6,Extract_R_xx_xx_26!$B$2:$H$75,3,FALSE)</f>
        <v>#N/A</v>
      </c>
      <c r="T6" s="8" t="e">
        <f>VLOOKUP($B6,Extract_R_xx_xx_26!$B$2:$H$75,4,FALSE)</f>
        <v>#N/A</v>
      </c>
      <c r="U6" s="15">
        <f>VLOOKUP(B6,'[2]Sheet 1'!$A$2:$F$55,2,FALSE)</f>
        <v>123.2</v>
      </c>
      <c r="V6" s="15">
        <f>VLOOKUP(B6,'[2]Sheet 1'!$A$2:$F$55,3,FALSE)</f>
        <v>129.69999999999999</v>
      </c>
      <c r="W6" s="15">
        <f>VLOOKUP(B6,'[2]Sheet 1'!$A$2:$F$55,4,FALSE)</f>
        <v>137.9</v>
      </c>
      <c r="X6" s="15">
        <f>VLOOKUP(B6,'[3]Sheet 1'!$A$2:$H$78,3,FALSE)</f>
        <v>47.2</v>
      </c>
      <c r="Y6" s="15">
        <f>VLOOKUP(B6,'[3]Sheet 1'!$A$2:$H$78,4,FALSE)</f>
        <v>49.7</v>
      </c>
      <c r="Z6" s="15">
        <f>VLOOKUP(B6,'[3]Sheet 1'!$A$2:$H$78,5,FALSE)</f>
        <v>48.9</v>
      </c>
      <c r="AA6" s="15">
        <f>VLOOKUP($B6,'[4]Sheet 1'!$A$2:$H$77,3,FALSE)</f>
        <v>13.3</v>
      </c>
      <c r="AB6" s="15">
        <f>VLOOKUP($B6,'[4]Sheet 1'!$A$2:$H$77,4,FALSE)</f>
        <v>15.3</v>
      </c>
      <c r="AC6" s="15">
        <f>VLOOKUP($B6,'[4]Sheet 1'!$A$2:$H$77,5,FALSE)</f>
        <v>15.1</v>
      </c>
      <c r="AD6" s="15">
        <f>VLOOKUP($B6,'[5]Sheet 1'!$A$2:$G$82,3,FALSE)</f>
        <v>94.8</v>
      </c>
      <c r="AE6" s="15">
        <f>VLOOKUP($B6,'[5]Sheet 1'!$A$2:$G$82,4,FALSE)</f>
        <v>93.5</v>
      </c>
      <c r="AF6" s="15">
        <f>VLOOKUP($B6,'[5]Sheet 1'!$A$2:$G$82,5,FALSE)</f>
        <v>93.5</v>
      </c>
      <c r="AG6" s="15">
        <f>VLOOKUP($B6,'[6]Sheet 1'!$A$2:$G$77,3,FALSE)</f>
        <v>21.1</v>
      </c>
      <c r="AH6" s="15">
        <f>VLOOKUP($B6,'[6]Sheet 1'!$A$2:$G$77,4,FALSE)</f>
        <v>8.6999999999999993</v>
      </c>
      <c r="AI6" s="15">
        <f>VLOOKUP($B6,'[6]Sheet 1'!$A$2:$G$77,5,FALSE)</f>
        <v>9.1</v>
      </c>
      <c r="AJ6" s="18">
        <f>VLOOKUP($B6,'[7]Sheet 1'!$A$2:$F$54,2,FALSE)</f>
        <v>51.3</v>
      </c>
      <c r="AK6" s="18">
        <f>VLOOKUP($B6,'[7]Sheet 1'!$A$2:$F$54,3,FALSE)</f>
        <v>46.7</v>
      </c>
      <c r="AL6" s="18">
        <f>VLOOKUP($B6,'[7]Sheet 1'!$A$2:$F$54,4,FALSE)</f>
        <v>47.8</v>
      </c>
      <c r="AM6" s="18">
        <f>VLOOKUP($B6,'[8]Sheet 1'!$A$2:$F$54,2,FALSE)</f>
        <v>76.599999999999994</v>
      </c>
      <c r="AN6" s="18">
        <f>VLOOKUP($B6,'[8]Sheet 1'!$A$2:$F$54,3,FALSE)</f>
        <v>62.3</v>
      </c>
      <c r="AO6" s="18">
        <f>VLOOKUP($B6,'[8]Sheet 1'!$A$2:$F$54,4,FALSE)</f>
        <v>63.4</v>
      </c>
      <c r="AP6" s="18">
        <f>VLOOKUP($B6,'[24]Sheet 1'!$A$2:$I$53,5,FALSE)</f>
        <v>1.34</v>
      </c>
      <c r="AQ6" s="18">
        <f>VLOOKUP($B6,'[24]Sheet 1'!$A$2:$I$53,6,FALSE)</f>
        <v>1.4</v>
      </c>
      <c r="AR6" s="18">
        <f>VLOOKUP($B6,'[24]Sheet 1'!$A$2:$I$53,8,FALSE)</f>
        <v>1.43</v>
      </c>
      <c r="AS6" s="15">
        <f>VLOOKUP($B6,'[9]Sheet 1'!$A$2:$I$80,5,FALSE)</f>
        <v>22.8</v>
      </c>
      <c r="AT6" s="15">
        <f>VLOOKUP($B6,'[9]Sheet 1'!$A$2:$I$80,6,FALSE)</f>
        <v>21.9</v>
      </c>
      <c r="AU6" s="15">
        <f>VLOOKUP($B6,'[9]Sheet 1'!$A$2:$I$80,8,FALSE)</f>
        <v>21.3</v>
      </c>
      <c r="AV6" s="15">
        <f>VLOOKUP($B6,'[10]Sheet 1'!$A$2:$D$55,2,FALSE)</f>
        <v>35.799999999999997</v>
      </c>
      <c r="AW6" s="15">
        <f>VLOOKUP($B6,'[10]Sheet 1'!$A$2:$D$55,3,FALSE)</f>
        <v>52.1</v>
      </c>
      <c r="AX6" s="15">
        <f>VLOOKUP($B6,'[10]Sheet 1'!$A$2:$D$55,4,FALSE)</f>
        <v>50.7</v>
      </c>
      <c r="AY6" s="15">
        <f>VLOOKUP($B6,'[11]Sheet 1'!$A$2:$D$55,2,FALSE)</f>
        <v>43.4</v>
      </c>
      <c r="AZ6" s="15">
        <f>VLOOKUP($B6,'[11]Sheet 1'!$A$2:$D$55,3,FALSE)</f>
        <v>32.200000000000003</v>
      </c>
      <c r="BA6" s="15">
        <f>VLOOKUP($B6,'[11]Sheet 1'!$A$2:$D$55,4,FALSE)</f>
        <v>31.8</v>
      </c>
      <c r="BB6" s="15">
        <f>VLOOKUP($B6,'[12]Sheet 1'!$A$2:$D$55,2,FALSE)</f>
        <v>9.4</v>
      </c>
      <c r="BC6" s="15">
        <f>VLOOKUP($B6,'[12]Sheet 1'!$A$2:$D$55,3,FALSE)</f>
        <v>8.4</v>
      </c>
      <c r="BD6" s="15">
        <f>VLOOKUP($B6,'[12]Sheet 1'!$A$2:$D$55,4,FALSE)</f>
        <v>9.9</v>
      </c>
      <c r="BH6" s="15">
        <f>VLOOKUP($B6,'[13]Sheet 1'!$A$2:$D$55,2,FALSE)</f>
        <v>0</v>
      </c>
      <c r="BI6" s="15">
        <f>VLOOKUP($B6,'[13]Sheet 1'!$A$2:$D$55,3,FALSE)</f>
        <v>1</v>
      </c>
      <c r="BJ6" s="15">
        <f>VLOOKUP($B6,'[13]Sheet 1'!$A$2:$D$55,4,FALSE)</f>
        <v>1.2</v>
      </c>
      <c r="BK6" s="19">
        <f>VLOOKUP($B6,'[14]Sheet 1'!$A$2:$E$56,3,FALSE)</f>
        <v>96.3</v>
      </c>
      <c r="BL6" s="19">
        <f>VLOOKUP($B6,'[14]Sheet 1'!$A$2:$E$56,4,FALSE)</f>
        <v>81.8</v>
      </c>
      <c r="BM6" s="19">
        <f>VLOOKUP($B6,'[14]Sheet 1'!$A$2:$E$56,5,FALSE)</f>
        <v>82.7</v>
      </c>
      <c r="BN6" s="19">
        <f>VLOOKUP($B6,'[14]Sheet 1'!$A$57:$E$111,3,FALSE)</f>
        <v>90</v>
      </c>
      <c r="BO6" s="19">
        <f>VLOOKUP($B6,'[14]Sheet 1'!$A$57:$E$111,4,FALSE)</f>
        <v>86.8</v>
      </c>
      <c r="BP6" s="19">
        <f>VLOOKUP($B6,'[14]Sheet 1'!$A$57:$E$111,5,FALSE)</f>
        <v>88.6</v>
      </c>
      <c r="BQ6" s="19">
        <f>VLOOKUP($B6,'[14]Sheet 1'!$A$112:$E$163,3,FALSE)</f>
        <v>90</v>
      </c>
      <c r="BR6" s="19">
        <f>VLOOKUP($B6,'[14]Sheet 1'!$A$112:$E$163,4,FALSE)</f>
        <v>79.400000000000006</v>
      </c>
      <c r="BS6" s="19">
        <f>VLOOKUP($B6,'[14]Sheet 1'!$A$112:$E$163,5,FALSE)</f>
        <v>79.7</v>
      </c>
      <c r="BT6" s="19">
        <f>VLOOKUP($B6,'[15]Sheet 1'!$A$2:$H$55,2,FALSE)</f>
        <v>81.099999999999994</v>
      </c>
      <c r="BU6" s="19">
        <f>VLOOKUP($B6,'[15]Sheet 1'!$A$2:$H$55,3,FALSE)</f>
        <v>80.900000000000006</v>
      </c>
      <c r="BV6" s="19">
        <f>VLOOKUP($B6,'[15]Sheet 1'!$A$2:$H$55,4,FALSE)</f>
        <v>81.3</v>
      </c>
      <c r="BW6" s="15">
        <f>VLOOKUP($B6,'[16]Sheet 1'!$A$2:$D$55,2,FALSE)</f>
        <v>-3.5</v>
      </c>
      <c r="BX6" s="15">
        <f>VLOOKUP($B6,'[16]Sheet 1'!$A$2:$D$55,3,FALSE)</f>
        <v>-12.9</v>
      </c>
      <c r="BY6" s="15">
        <f>VLOOKUP($B6,'[16]Sheet 1'!$A$2:$D$55,4,FALSE)</f>
        <v>-11.7</v>
      </c>
      <c r="BZ6" s="15">
        <f>VLOOKUP($B6,'[17]Sheet 1'!$A$2:$D$55,2,FALSE)</f>
        <v>7.8</v>
      </c>
      <c r="CA6" s="15">
        <f>VLOOKUP($B6,'[17]Sheet 1'!$A$2:$D$55,3,FALSE)</f>
        <v>8.1</v>
      </c>
      <c r="CB6" s="15">
        <f>VLOOKUP($B6,'[17]Sheet 1'!$A$2:$D$55,4,FALSE)</f>
        <v>7.9</v>
      </c>
      <c r="CC6" s="18">
        <f>VLOOKUP($B6,'[18]Sheet 1'!$A$2:$D$55,2,FALSE)</f>
        <v>15.1</v>
      </c>
      <c r="CD6" s="18">
        <f>VLOOKUP($B6,'[18]Sheet 1'!$A$2:$D$55,3,FALSE)</f>
        <v>15.1</v>
      </c>
      <c r="CE6" s="18">
        <f>VLOOKUP($B6,'[18]Sheet 1'!$A$2:$D$55,4,FALSE)</f>
        <v>15.3</v>
      </c>
      <c r="CF6" s="19">
        <f>VLOOKUP($B6,'[19]Sheet 1'!$A$2:$D$55,2,FALSE)</f>
        <v>13.6</v>
      </c>
      <c r="CG6" s="19">
        <f>VLOOKUP($B6,'[19]Sheet 1'!$A$2:$D$55,3,FALSE)</f>
        <v>14.6</v>
      </c>
      <c r="CH6" s="19">
        <f>VLOOKUP($B6,'[19]Sheet 1'!$A$2:$D$55,4,FALSE)</f>
        <v>14.6</v>
      </c>
      <c r="CI6" s="4"/>
      <c r="CJ6" s="4"/>
      <c r="CK6" s="4"/>
      <c r="CL6" s="6" t="s">
        <v>293</v>
      </c>
      <c r="CM6" s="3" t="s">
        <v>293</v>
      </c>
      <c r="CN6" s="8" t="s">
        <v>293</v>
      </c>
      <c r="CO6" s="15">
        <f>VLOOKUP($B6,'[20]Sheet 1'!$C$2:$H$80,4,FALSE)</f>
        <v>93.3</v>
      </c>
      <c r="CP6" s="15">
        <f>VLOOKUP($B6,'[20]Sheet 1'!$C$2:$H$80,5,FALSE)</f>
        <v>80.599999999999994</v>
      </c>
      <c r="CQ6" s="15">
        <f>VLOOKUP($B6,'[20]Sheet 1'!$C$2:$H$80,6,FALSE)</f>
        <v>73.900000000000006</v>
      </c>
      <c r="CR6" s="15">
        <f>VLOOKUP($B6,'[21]Sheet 1'!$C$2:$H$80,4,FALSE)</f>
        <v>9.9</v>
      </c>
      <c r="CS6" s="15">
        <f>VLOOKUP($B6,'[21]Sheet 1'!$C$2:$H$80,5,FALSE)</f>
        <v>5.7</v>
      </c>
      <c r="CT6" s="15">
        <f>VLOOKUP($B6,'[21]Sheet 1'!$C$2:$H$80,6,FALSE)</f>
        <v>5.8</v>
      </c>
      <c r="CU6" s="15">
        <f>VLOOKUP($B6,'[22]Sheet 1'!$A$2:$E$80,3,FALSE)</f>
        <v>47</v>
      </c>
      <c r="CV6" s="15">
        <f>VLOOKUP($B6,'[22]Sheet 1'!$A$2:$E$80,4,FALSE)</f>
        <v>43.4</v>
      </c>
      <c r="CW6" s="15">
        <f>VLOOKUP($B6,'[22]Sheet 1'!$A$2:$E$80,5,FALSE)</f>
        <v>43.7</v>
      </c>
      <c r="CX6" s="4" t="str">
        <f t="shared" si="0"/>
        <v>9830010U</v>
      </c>
      <c r="CY6" s="6" t="s">
        <v>293</v>
      </c>
      <c r="CZ6" s="6" t="s">
        <v>293</v>
      </c>
      <c r="DA6" s="6" t="s">
        <v>293</v>
      </c>
      <c r="DD6" s="10"/>
    </row>
    <row r="7" spans="1:108">
      <c r="A7" s="2" t="s">
        <v>136</v>
      </c>
      <c r="B7" s="2" t="s">
        <v>52</v>
      </c>
      <c r="C7" s="2" t="s">
        <v>97</v>
      </c>
      <c r="D7" s="2" t="s">
        <v>39</v>
      </c>
      <c r="E7" s="2" t="s">
        <v>106</v>
      </c>
      <c r="F7" s="3">
        <v>451</v>
      </c>
      <c r="G7" s="3" t="s">
        <v>9</v>
      </c>
      <c r="H7" s="3" t="s">
        <v>9</v>
      </c>
      <c r="I7" s="12">
        <v>348</v>
      </c>
      <c r="J7" s="13" t="s">
        <v>9</v>
      </c>
      <c r="K7" s="13" t="s">
        <v>9</v>
      </c>
      <c r="L7" s="12">
        <v>332</v>
      </c>
      <c r="M7" s="13" t="s">
        <v>9</v>
      </c>
      <c r="N7" s="13" t="s">
        <v>9</v>
      </c>
      <c r="O7" s="14">
        <f>VLOOKUP(B7,'[1]Sheet 1'!$A$2:$F$73,5,FALSE)</f>
        <v>280</v>
      </c>
      <c r="P7" s="12" t="s">
        <v>9</v>
      </c>
      <c r="Q7" s="12" t="s">
        <v>9</v>
      </c>
      <c r="R7" s="8" t="e">
        <f>VLOOKUP($B7,Extract_R_xx_xx_26!$B$2:$H$75,2,FALSE)</f>
        <v>#N/A</v>
      </c>
      <c r="S7" s="3" t="e">
        <f>VLOOKUP($B7,Extract_R_xx_xx_26!$B$2:$H$75,3,FALSE)</f>
        <v>#N/A</v>
      </c>
      <c r="T7" s="8" t="e">
        <f>VLOOKUP($B7,Extract_R_xx_xx_26!$B$2:$H$75,4,FALSE)</f>
        <v>#N/A</v>
      </c>
      <c r="U7" s="15">
        <f>VLOOKUP(B7,'[2]Sheet 1'!$A$2:$F$55,2,FALSE)</f>
        <v>99.1</v>
      </c>
      <c r="V7" s="15">
        <f>VLOOKUP(B7,'[2]Sheet 1'!$A$2:$F$55,3,FALSE)</f>
        <v>150.80000000000001</v>
      </c>
      <c r="W7" s="15">
        <f>VLOOKUP(B7,'[2]Sheet 1'!$A$2:$F$55,4,FALSE)</f>
        <v>137.9</v>
      </c>
      <c r="X7" s="15">
        <f>VLOOKUP(B7,'[3]Sheet 1'!$A$2:$H$78,3,FALSE)</f>
        <v>45.6</v>
      </c>
      <c r="Y7" s="15">
        <f>VLOOKUP(B7,'[3]Sheet 1'!$A$2:$H$78,4,FALSE)</f>
        <v>46</v>
      </c>
      <c r="Z7" s="15">
        <f>VLOOKUP(B7,'[3]Sheet 1'!$A$2:$H$78,5,FALSE)</f>
        <v>48.9</v>
      </c>
      <c r="AA7" s="15">
        <f>VLOOKUP($B7,'[4]Sheet 1'!$A$2:$H$77,3,FALSE)</f>
        <v>3.3</v>
      </c>
      <c r="AB7" s="15">
        <f>VLOOKUP($B7,'[4]Sheet 1'!$A$2:$H$77,4,FALSE)</f>
        <v>14.4</v>
      </c>
      <c r="AC7" s="15">
        <f>VLOOKUP($B7,'[4]Sheet 1'!$A$2:$H$77,5,FALSE)</f>
        <v>15.1</v>
      </c>
      <c r="AD7" s="15">
        <f>VLOOKUP($B7,'[5]Sheet 1'!$A$2:$G$82,3,FALSE)</f>
        <v>87.7</v>
      </c>
      <c r="AE7" s="15">
        <f>VLOOKUP($B7,'[5]Sheet 1'!$A$2:$G$82,4,FALSE)</f>
        <v>93.4</v>
      </c>
      <c r="AF7" s="15">
        <f>VLOOKUP($B7,'[5]Sheet 1'!$A$2:$G$82,5,FALSE)</f>
        <v>93.5</v>
      </c>
      <c r="AG7" s="15">
        <f>VLOOKUP($B7,'[6]Sheet 1'!$A$2:$G$77,3,FALSE)</f>
        <v>15.4</v>
      </c>
      <c r="AH7" s="15">
        <f>VLOOKUP($B7,'[6]Sheet 1'!$A$2:$G$77,4,FALSE)</f>
        <v>10.7</v>
      </c>
      <c r="AI7" s="15">
        <f>VLOOKUP($B7,'[6]Sheet 1'!$A$2:$G$77,5,FALSE)</f>
        <v>9.1</v>
      </c>
      <c r="AJ7" s="18">
        <f>VLOOKUP($B7,'[7]Sheet 1'!$A$2:$F$54,2,FALSE)</f>
        <v>63.1</v>
      </c>
      <c r="AK7" s="18">
        <f>VLOOKUP($B7,'[7]Sheet 1'!$A$2:$F$54,3,FALSE)</f>
        <v>51.2</v>
      </c>
      <c r="AL7" s="18">
        <f>VLOOKUP($B7,'[7]Sheet 1'!$A$2:$F$54,4,FALSE)</f>
        <v>47.8</v>
      </c>
      <c r="AM7" s="18">
        <f>VLOOKUP($B7,'[8]Sheet 1'!$A$2:$F$54,2,FALSE)</f>
        <v>76.900000000000006</v>
      </c>
      <c r="AN7" s="18">
        <f>VLOOKUP($B7,'[8]Sheet 1'!$A$2:$F$54,3,FALSE)</f>
        <v>67.099999999999994</v>
      </c>
      <c r="AO7" s="18">
        <f>VLOOKUP($B7,'[8]Sheet 1'!$A$2:$F$54,4,FALSE)</f>
        <v>63.4</v>
      </c>
      <c r="AP7" s="18">
        <f>VLOOKUP($B7,'[24]Sheet 1'!$A$2:$I$53,5,FALSE)</f>
        <v>1.39</v>
      </c>
      <c r="AQ7" s="18">
        <f>VLOOKUP($B7,'[24]Sheet 1'!$A$2:$I$53,6,FALSE)</f>
        <v>1.53</v>
      </c>
      <c r="AR7" s="18">
        <f>VLOOKUP($B7,'[24]Sheet 1'!$A$2:$I$53,8,FALSE)</f>
        <v>1.43</v>
      </c>
      <c r="AS7" s="15">
        <f>VLOOKUP($B7,'[9]Sheet 1'!$A$2:$I$80,5,FALSE)</f>
        <v>21.5</v>
      </c>
      <c r="AT7" s="15">
        <f>VLOOKUP($B7,'[9]Sheet 1'!$A$2:$I$80,6,FALSE)</f>
        <v>19.600000000000001</v>
      </c>
      <c r="AU7" s="15">
        <f>VLOOKUP($B7,'[9]Sheet 1'!$A$2:$I$80,8,FALSE)</f>
        <v>21.3</v>
      </c>
      <c r="AV7" s="15">
        <f>VLOOKUP($B7,'[10]Sheet 1'!$A$2:$D$55,2,FALSE)</f>
        <v>25.3</v>
      </c>
      <c r="AW7" s="15">
        <f>VLOOKUP($B7,'[10]Sheet 1'!$A$2:$D$55,3,FALSE)</f>
        <v>46.1</v>
      </c>
      <c r="AX7" s="15">
        <f>VLOOKUP($B7,'[10]Sheet 1'!$A$2:$D$55,4,FALSE)</f>
        <v>50.7</v>
      </c>
      <c r="AY7" s="15">
        <f>VLOOKUP($B7,'[11]Sheet 1'!$A$2:$D$55,2,FALSE)</f>
        <v>41.8</v>
      </c>
      <c r="AZ7" s="15">
        <f>VLOOKUP($B7,'[11]Sheet 1'!$A$2:$D$55,3,FALSE)</f>
        <v>30.4</v>
      </c>
      <c r="BA7" s="15">
        <f>VLOOKUP($B7,'[11]Sheet 1'!$A$2:$D$55,4,FALSE)</f>
        <v>31.8</v>
      </c>
      <c r="BB7" s="15">
        <f>VLOOKUP($B7,'[12]Sheet 1'!$A$2:$D$55,2,FALSE)</f>
        <v>25.3</v>
      </c>
      <c r="BC7" s="15">
        <f>VLOOKUP($B7,'[12]Sheet 1'!$A$2:$D$55,3,FALSE)</f>
        <v>14.7</v>
      </c>
      <c r="BD7" s="15">
        <f>VLOOKUP($B7,'[12]Sheet 1'!$A$2:$D$55,4,FALSE)</f>
        <v>9.9</v>
      </c>
      <c r="BH7" s="15">
        <f>VLOOKUP($B7,'[13]Sheet 1'!$A$2:$D$55,2,FALSE)</f>
        <v>2.2000000000000002</v>
      </c>
      <c r="BI7" s="15">
        <f>VLOOKUP($B7,'[13]Sheet 1'!$A$2:$D$55,3,FALSE)</f>
        <v>2.1</v>
      </c>
      <c r="BJ7" s="15">
        <f>VLOOKUP($B7,'[13]Sheet 1'!$A$2:$D$55,4,FALSE)</f>
        <v>1.2</v>
      </c>
      <c r="BK7" s="19">
        <f>VLOOKUP($B7,'[14]Sheet 1'!$A$2:$E$56,3,FALSE)</f>
        <v>82.1</v>
      </c>
      <c r="BL7" s="19">
        <f>VLOOKUP($B7,'[14]Sheet 1'!$A$2:$E$56,4,FALSE)</f>
        <v>86.4</v>
      </c>
      <c r="BM7" s="19">
        <f>VLOOKUP($B7,'[14]Sheet 1'!$A$2:$E$56,5,FALSE)</f>
        <v>82.7</v>
      </c>
      <c r="BN7" s="19">
        <f>VLOOKUP($B7,'[14]Sheet 1'!$A$57:$E$111,3,FALSE)</f>
        <v>95.5</v>
      </c>
      <c r="BO7" s="19">
        <f>VLOOKUP($B7,'[14]Sheet 1'!$A$57:$E$111,4,FALSE)</f>
        <v>94.2</v>
      </c>
      <c r="BP7" s="19">
        <f>VLOOKUP($B7,'[14]Sheet 1'!$A$57:$E$111,5,FALSE)</f>
        <v>88.6</v>
      </c>
      <c r="BQ7" s="19">
        <f>VLOOKUP($B7,'[14]Sheet 1'!$A$112:$E$163,3,FALSE)</f>
        <v>44.4</v>
      </c>
      <c r="BR7" s="19">
        <f>VLOOKUP($B7,'[14]Sheet 1'!$A$112:$E$163,4,FALSE)</f>
        <v>80.099999999999994</v>
      </c>
      <c r="BS7" s="19">
        <f>VLOOKUP($B7,'[14]Sheet 1'!$A$112:$E$163,5,FALSE)</f>
        <v>79.7</v>
      </c>
      <c r="BT7" s="19">
        <f>VLOOKUP($B7,'[15]Sheet 1'!$A$2:$H$55,2,FALSE)</f>
        <v>75.8</v>
      </c>
      <c r="BU7" s="19">
        <f>VLOOKUP($B7,'[15]Sheet 1'!$A$2:$H$55,3,FALSE)</f>
        <v>82.7</v>
      </c>
      <c r="BV7" s="19">
        <f>VLOOKUP($B7,'[15]Sheet 1'!$A$2:$H$55,4,FALSE)</f>
        <v>81.3</v>
      </c>
      <c r="BW7" s="15">
        <f>VLOOKUP($B7,'[16]Sheet 1'!$A$2:$D$55,2,FALSE)</f>
        <v>2.8</v>
      </c>
      <c r="BX7" s="15">
        <f>VLOOKUP($B7,'[16]Sheet 1'!$A$2:$D$55,3,FALSE)</f>
        <v>-8.3000000000000007</v>
      </c>
      <c r="BY7" s="15">
        <f>VLOOKUP($B7,'[16]Sheet 1'!$A$2:$D$55,4,FALSE)</f>
        <v>-11.7</v>
      </c>
      <c r="BZ7" s="15">
        <f>VLOOKUP($B7,'[17]Sheet 1'!$A$2:$D$55,2,FALSE)</f>
        <v>6.1</v>
      </c>
      <c r="CA7" s="15">
        <f>VLOOKUP($B7,'[17]Sheet 1'!$A$2:$D$55,3,FALSE)</f>
        <v>7.1</v>
      </c>
      <c r="CB7" s="15">
        <f>VLOOKUP($B7,'[17]Sheet 1'!$A$2:$D$55,4,FALSE)</f>
        <v>7.9</v>
      </c>
      <c r="CC7" s="18">
        <f>VLOOKUP($B7,'[18]Sheet 1'!$A$2:$D$55,2,FALSE)</f>
        <v>15.3</v>
      </c>
      <c r="CD7" s="18">
        <f>VLOOKUP($B7,'[18]Sheet 1'!$A$2:$D$55,3,FALSE)</f>
        <v>15.9</v>
      </c>
      <c r="CE7" s="18">
        <f>VLOOKUP($B7,'[18]Sheet 1'!$A$2:$D$55,4,FALSE)</f>
        <v>15.3</v>
      </c>
      <c r="CF7" s="19">
        <f>VLOOKUP($B7,'[19]Sheet 1'!$A$2:$D$55,2,FALSE)</f>
        <v>13.7</v>
      </c>
      <c r="CG7" s="19">
        <f>VLOOKUP($B7,'[19]Sheet 1'!$A$2:$D$55,3,FALSE)</f>
        <v>14.6</v>
      </c>
      <c r="CH7" s="19">
        <f>VLOOKUP($B7,'[19]Sheet 1'!$A$2:$D$55,4,FALSE)</f>
        <v>14.6</v>
      </c>
      <c r="CI7" s="4"/>
      <c r="CJ7" s="4"/>
      <c r="CK7" s="4"/>
      <c r="CL7" s="8" t="s">
        <v>293</v>
      </c>
      <c r="CM7" s="8" t="s">
        <v>293</v>
      </c>
      <c r="CN7" s="8" t="s">
        <v>293</v>
      </c>
      <c r="CO7" s="15">
        <f>VLOOKUP($B7,'[20]Sheet 1'!$C$2:$H$80,4,FALSE)</f>
        <v>63</v>
      </c>
      <c r="CP7" s="15">
        <f>VLOOKUP($B7,'[20]Sheet 1'!$C$2:$H$80,5,FALSE)</f>
        <v>51.1</v>
      </c>
      <c r="CQ7" s="15">
        <f>VLOOKUP($B7,'[20]Sheet 1'!$C$2:$H$80,6,FALSE)</f>
        <v>73.900000000000006</v>
      </c>
      <c r="CR7" s="15">
        <f>VLOOKUP($B7,'[21]Sheet 1'!$C$2:$H$80,4,FALSE)</f>
        <v>3.7</v>
      </c>
      <c r="CS7" s="15">
        <f>VLOOKUP($B7,'[21]Sheet 1'!$C$2:$H$80,5,FALSE)</f>
        <v>6.3</v>
      </c>
      <c r="CT7" s="15">
        <f>VLOOKUP($B7,'[21]Sheet 1'!$C$2:$H$80,6,FALSE)</f>
        <v>5.8</v>
      </c>
      <c r="CU7" s="15">
        <f>VLOOKUP($B7,'[22]Sheet 1'!$A$2:$E$80,3,FALSE)</f>
        <v>41.7</v>
      </c>
      <c r="CV7" s="15">
        <f>VLOOKUP($B7,'[22]Sheet 1'!$A$2:$E$80,4,FALSE)</f>
        <v>44.7</v>
      </c>
      <c r="CW7" s="15">
        <f>VLOOKUP($B7,'[22]Sheet 1'!$A$2:$E$80,5,FALSE)</f>
        <v>43.7</v>
      </c>
      <c r="CX7" s="4" t="str">
        <f t="shared" si="0"/>
        <v>9830259P</v>
      </c>
      <c r="CY7" s="6" t="s">
        <v>293</v>
      </c>
      <c r="CZ7" s="6" t="s">
        <v>293</v>
      </c>
      <c r="DA7" s="6" t="s">
        <v>293</v>
      </c>
      <c r="DD7" s="10"/>
    </row>
    <row r="8" spans="1:108">
      <c r="A8" s="2" t="s">
        <v>137</v>
      </c>
      <c r="B8" s="2" t="s">
        <v>53</v>
      </c>
      <c r="C8" s="2" t="s">
        <v>97</v>
      </c>
      <c r="D8" s="2" t="s">
        <v>39</v>
      </c>
      <c r="E8" s="2" t="s">
        <v>106</v>
      </c>
      <c r="F8" s="3">
        <v>690</v>
      </c>
      <c r="G8" s="3" t="s">
        <v>9</v>
      </c>
      <c r="H8" s="3" t="s">
        <v>9</v>
      </c>
      <c r="I8" s="12">
        <v>645</v>
      </c>
      <c r="J8" s="13" t="s">
        <v>9</v>
      </c>
      <c r="K8" s="13" t="s">
        <v>9</v>
      </c>
      <c r="L8" s="12">
        <v>616</v>
      </c>
      <c r="M8" s="13" t="s">
        <v>9</v>
      </c>
      <c r="N8" s="13" t="s">
        <v>9</v>
      </c>
      <c r="O8" s="14">
        <f>VLOOKUP(B8,'[1]Sheet 1'!$A$2:$F$73,5,FALSE)</f>
        <v>630</v>
      </c>
      <c r="P8" s="12" t="s">
        <v>9</v>
      </c>
      <c r="Q8" s="12" t="s">
        <v>9</v>
      </c>
      <c r="R8" s="8" t="e">
        <f>VLOOKUP($B8,Extract_R_xx_xx_26!$B$2:$H$75,2,FALSE)</f>
        <v>#N/A</v>
      </c>
      <c r="S8" s="3" t="e">
        <f>VLOOKUP($B8,Extract_R_xx_xx_26!$B$2:$H$75,3,FALSE)</f>
        <v>#N/A</v>
      </c>
      <c r="T8" s="8" t="e">
        <f>VLOOKUP($B8,Extract_R_xx_xx_26!$B$2:$H$75,4,FALSE)</f>
        <v>#N/A</v>
      </c>
      <c r="U8" s="15">
        <f>VLOOKUP(B8,'[2]Sheet 1'!$A$2:$F$55,2,FALSE)</f>
        <v>98.4</v>
      </c>
      <c r="V8" s="15">
        <f>VLOOKUP(B8,'[2]Sheet 1'!$A$2:$F$55,3,FALSE)</f>
        <v>150.80000000000001</v>
      </c>
      <c r="W8" s="15">
        <f>VLOOKUP(B8,'[2]Sheet 1'!$A$2:$F$55,4,FALSE)</f>
        <v>137.9</v>
      </c>
      <c r="X8" s="15">
        <f>VLOOKUP(B8,'[3]Sheet 1'!$A$2:$H$78,3,FALSE)</f>
        <v>14.9</v>
      </c>
      <c r="Y8" s="15">
        <f>VLOOKUP(B8,'[3]Sheet 1'!$A$2:$H$78,4,FALSE)</f>
        <v>46</v>
      </c>
      <c r="Z8" s="15">
        <f>VLOOKUP(B8,'[3]Sheet 1'!$A$2:$H$78,5,FALSE)</f>
        <v>48.9</v>
      </c>
      <c r="AA8" s="15">
        <f>VLOOKUP($B8,'[4]Sheet 1'!$A$2:$H$77,3,FALSE)</f>
        <v>41.5</v>
      </c>
      <c r="AB8" s="15">
        <f>VLOOKUP($B8,'[4]Sheet 1'!$A$2:$H$77,4,FALSE)</f>
        <v>14.4</v>
      </c>
      <c r="AC8" s="15">
        <f>VLOOKUP($B8,'[4]Sheet 1'!$A$2:$H$77,5,FALSE)</f>
        <v>15.1</v>
      </c>
      <c r="AD8" s="15">
        <f>VLOOKUP($B8,'[5]Sheet 1'!$A$2:$G$82,3,FALSE)</f>
        <v>125.5</v>
      </c>
      <c r="AE8" s="15">
        <f>VLOOKUP($B8,'[5]Sheet 1'!$A$2:$G$82,4,FALSE)</f>
        <v>93.4</v>
      </c>
      <c r="AF8" s="15">
        <f>VLOOKUP($B8,'[5]Sheet 1'!$A$2:$G$82,5,FALSE)</f>
        <v>93.5</v>
      </c>
      <c r="AG8" s="15">
        <f>VLOOKUP($B8,'[6]Sheet 1'!$A$2:$G$77,3,FALSE)</f>
        <v>2.9</v>
      </c>
      <c r="AH8" s="15">
        <f>VLOOKUP($B8,'[6]Sheet 1'!$A$2:$G$77,4,FALSE)</f>
        <v>10.7</v>
      </c>
      <c r="AI8" s="15">
        <f>VLOOKUP($B8,'[6]Sheet 1'!$A$2:$G$77,5,FALSE)</f>
        <v>9.1</v>
      </c>
      <c r="AJ8" s="18">
        <f>VLOOKUP($B8,'[7]Sheet 1'!$A$2:$F$54,2,FALSE)</f>
        <v>15.9</v>
      </c>
      <c r="AK8" s="18">
        <f>VLOOKUP($B8,'[7]Sheet 1'!$A$2:$F$54,3,FALSE)</f>
        <v>51.2</v>
      </c>
      <c r="AL8" s="18">
        <f>VLOOKUP($B8,'[7]Sheet 1'!$A$2:$F$54,4,FALSE)</f>
        <v>47.8</v>
      </c>
      <c r="AM8" s="18">
        <f>VLOOKUP($B8,'[8]Sheet 1'!$A$2:$F$54,2,FALSE)</f>
        <v>26.9</v>
      </c>
      <c r="AN8" s="18">
        <f>VLOOKUP($B8,'[8]Sheet 1'!$A$2:$F$54,3,FALSE)</f>
        <v>67.099999999999994</v>
      </c>
      <c r="AO8" s="18">
        <f>VLOOKUP($B8,'[8]Sheet 1'!$A$2:$F$54,4,FALSE)</f>
        <v>63.4</v>
      </c>
      <c r="AP8" s="18">
        <f>VLOOKUP($B8,'[24]Sheet 1'!$A$2:$I$53,5,FALSE)</f>
        <v>1.1499999999999999</v>
      </c>
      <c r="AQ8" s="18">
        <f>VLOOKUP($B8,'[24]Sheet 1'!$A$2:$I$53,6,FALSE)</f>
        <v>1.53</v>
      </c>
      <c r="AR8" s="18">
        <f>VLOOKUP($B8,'[24]Sheet 1'!$A$2:$I$53,8,FALSE)</f>
        <v>1.43</v>
      </c>
      <c r="AS8" s="15">
        <f>VLOOKUP($B8,'[9]Sheet 1'!$A$2:$I$80,5,FALSE)</f>
        <v>26.2</v>
      </c>
      <c r="AT8" s="15">
        <f>VLOOKUP($B8,'[9]Sheet 1'!$A$2:$I$80,6,FALSE)</f>
        <v>19.600000000000001</v>
      </c>
      <c r="AU8" s="15">
        <f>VLOOKUP($B8,'[9]Sheet 1'!$A$2:$I$80,8,FALSE)</f>
        <v>21.3</v>
      </c>
      <c r="AV8" s="15">
        <f>VLOOKUP($B8,'[10]Sheet 1'!$A$2:$D$55,2,FALSE)</f>
        <v>83.4</v>
      </c>
      <c r="AW8" s="15">
        <f>VLOOKUP($B8,'[10]Sheet 1'!$A$2:$D$55,3,FALSE)</f>
        <v>46.1</v>
      </c>
      <c r="AX8" s="15">
        <f>VLOOKUP($B8,'[10]Sheet 1'!$A$2:$D$55,4,FALSE)</f>
        <v>50.7</v>
      </c>
      <c r="AY8" s="15">
        <f>VLOOKUP($B8,'[11]Sheet 1'!$A$2:$D$55,2,FALSE)</f>
        <v>11.7</v>
      </c>
      <c r="AZ8" s="15">
        <f>VLOOKUP($B8,'[11]Sheet 1'!$A$2:$D$55,3,FALSE)</f>
        <v>30.4</v>
      </c>
      <c r="BA8" s="15">
        <f>VLOOKUP($B8,'[11]Sheet 1'!$A$2:$D$55,4,FALSE)</f>
        <v>31.8</v>
      </c>
      <c r="BB8" s="15">
        <f>VLOOKUP($B8,'[12]Sheet 1'!$A$2:$D$55,2,FALSE)</f>
        <v>0</v>
      </c>
      <c r="BC8" s="15">
        <f>VLOOKUP($B8,'[12]Sheet 1'!$A$2:$D$55,3,FALSE)</f>
        <v>14.7</v>
      </c>
      <c r="BD8" s="15">
        <f>VLOOKUP($B8,'[12]Sheet 1'!$A$2:$D$55,4,FALSE)</f>
        <v>9.9</v>
      </c>
      <c r="BH8" s="15">
        <f>VLOOKUP($B8,'[13]Sheet 1'!$A$2:$D$55,2,FALSE)</f>
        <v>0</v>
      </c>
      <c r="BI8" s="15">
        <f>VLOOKUP($B8,'[13]Sheet 1'!$A$2:$D$55,3,FALSE)</f>
        <v>2.1</v>
      </c>
      <c r="BJ8" s="15">
        <f>VLOOKUP($B8,'[13]Sheet 1'!$A$2:$D$55,4,FALSE)</f>
        <v>1.2</v>
      </c>
      <c r="BK8" s="19">
        <f>VLOOKUP($B8,'[14]Sheet 1'!$A$2:$E$56,3,FALSE)</f>
        <v>93.3</v>
      </c>
      <c r="BL8" s="19">
        <f>VLOOKUP($B8,'[14]Sheet 1'!$A$2:$E$56,4,FALSE)</f>
        <v>86.4</v>
      </c>
      <c r="BM8" s="19">
        <f>VLOOKUP($B8,'[14]Sheet 1'!$A$2:$E$56,5,FALSE)</f>
        <v>82.7</v>
      </c>
      <c r="BN8" s="19">
        <f>VLOOKUP($B8,'[14]Sheet 1'!$A$57:$E$111,3,FALSE)</f>
        <v>92.3</v>
      </c>
      <c r="BO8" s="19">
        <f>VLOOKUP($B8,'[14]Sheet 1'!$A$57:$E$111,4,FALSE)</f>
        <v>94.2</v>
      </c>
      <c r="BP8" s="19">
        <f>VLOOKUP($B8,'[14]Sheet 1'!$A$57:$E$111,5,FALSE)</f>
        <v>88.6</v>
      </c>
      <c r="BQ8" s="19" t="e">
        <f>VLOOKUP($B8,'[14]Sheet 1'!$A$112:$E$163,3,FALSE)</f>
        <v>#N/A</v>
      </c>
      <c r="BR8" s="19" t="e">
        <f>VLOOKUP($B8,'[14]Sheet 1'!$A$112:$E$163,4,FALSE)</f>
        <v>#N/A</v>
      </c>
      <c r="BS8" s="19" t="e">
        <f>VLOOKUP($B8,'[14]Sheet 1'!$A$112:$E$163,5,FALSE)</f>
        <v>#N/A</v>
      </c>
      <c r="BT8" s="19">
        <f>VLOOKUP($B8,'[15]Sheet 1'!$A$2:$H$55,2,FALSE)</f>
        <v>95.1</v>
      </c>
      <c r="BU8" s="19">
        <f>VLOOKUP($B8,'[15]Sheet 1'!$A$2:$H$55,3,FALSE)</f>
        <v>82.7</v>
      </c>
      <c r="BV8" s="19">
        <f>VLOOKUP($B8,'[15]Sheet 1'!$A$2:$H$55,4,FALSE)</f>
        <v>81.3</v>
      </c>
      <c r="BW8" s="15">
        <f>VLOOKUP($B8,'[16]Sheet 1'!$A$2:$D$55,2,FALSE)</f>
        <v>-11.5</v>
      </c>
      <c r="BX8" s="15">
        <f>VLOOKUP($B8,'[16]Sheet 1'!$A$2:$D$55,3,FALSE)</f>
        <v>-8.3000000000000007</v>
      </c>
      <c r="BY8" s="15">
        <f>VLOOKUP($B8,'[16]Sheet 1'!$A$2:$D$55,4,FALSE)</f>
        <v>-11.7</v>
      </c>
      <c r="BZ8" s="15">
        <f>VLOOKUP($B8,'[17]Sheet 1'!$A$2:$D$55,2,FALSE)</f>
        <v>11</v>
      </c>
      <c r="CA8" s="15">
        <f>VLOOKUP($B8,'[17]Sheet 1'!$A$2:$D$55,3,FALSE)</f>
        <v>7.1</v>
      </c>
      <c r="CB8" s="15">
        <f>VLOOKUP($B8,'[17]Sheet 1'!$A$2:$D$55,4,FALSE)</f>
        <v>7.9</v>
      </c>
      <c r="CC8" s="18">
        <f>VLOOKUP($B8,'[18]Sheet 1'!$A$2:$D$55,2,FALSE)</f>
        <v>16.8</v>
      </c>
      <c r="CD8" s="18">
        <f>VLOOKUP($B8,'[18]Sheet 1'!$A$2:$D$55,3,FALSE)</f>
        <v>15.9</v>
      </c>
      <c r="CE8" s="18">
        <f>VLOOKUP($B8,'[18]Sheet 1'!$A$2:$D$55,4,FALSE)</f>
        <v>15.3</v>
      </c>
      <c r="CF8" s="19">
        <f>VLOOKUP($B8,'[19]Sheet 1'!$A$2:$D$55,2,FALSE)</f>
        <v>15.8</v>
      </c>
      <c r="CG8" s="19">
        <f>VLOOKUP($B8,'[19]Sheet 1'!$A$2:$D$55,3,FALSE)</f>
        <v>14.6</v>
      </c>
      <c r="CH8" s="19">
        <f>VLOOKUP($B8,'[19]Sheet 1'!$A$2:$D$55,4,FALSE)</f>
        <v>14.6</v>
      </c>
      <c r="CI8" s="4"/>
      <c r="CJ8" s="4"/>
      <c r="CK8" s="4"/>
      <c r="CL8" s="8" t="s">
        <v>293</v>
      </c>
      <c r="CM8" s="8" t="s">
        <v>293</v>
      </c>
      <c r="CN8" s="8" t="s">
        <v>293</v>
      </c>
      <c r="CO8" s="15">
        <f>VLOOKUP($B8,'[20]Sheet 1'!$C$2:$H$80,4,FALSE)</f>
        <v>67</v>
      </c>
      <c r="CP8" s="15">
        <f>VLOOKUP($B8,'[20]Sheet 1'!$C$2:$H$80,5,FALSE)</f>
        <v>51.1</v>
      </c>
      <c r="CQ8" s="15">
        <f>VLOOKUP($B8,'[20]Sheet 1'!$C$2:$H$80,6,FALSE)</f>
        <v>73.900000000000006</v>
      </c>
      <c r="CR8" s="15">
        <f>VLOOKUP($B8,'[21]Sheet 1'!$C$2:$H$80,4,FALSE)</f>
        <v>6.8</v>
      </c>
      <c r="CS8" s="15">
        <f>VLOOKUP($B8,'[21]Sheet 1'!$C$2:$H$80,5,FALSE)</f>
        <v>6.3</v>
      </c>
      <c r="CT8" s="15">
        <f>VLOOKUP($B8,'[21]Sheet 1'!$C$2:$H$80,6,FALSE)</f>
        <v>5.8</v>
      </c>
      <c r="CU8" s="15">
        <f>VLOOKUP($B8,'[22]Sheet 1'!$A$2:$E$80,3,FALSE)</f>
        <v>48.2</v>
      </c>
      <c r="CV8" s="15">
        <f>VLOOKUP($B8,'[22]Sheet 1'!$A$2:$E$80,4,FALSE)</f>
        <v>44.7</v>
      </c>
      <c r="CW8" s="15">
        <f>VLOOKUP($B8,'[22]Sheet 1'!$A$2:$E$80,5,FALSE)</f>
        <v>43.7</v>
      </c>
      <c r="CX8" s="4" t="str">
        <f t="shared" si="0"/>
        <v>9830260R</v>
      </c>
      <c r="CY8" s="6" t="s">
        <v>293</v>
      </c>
      <c r="CZ8" s="6" t="s">
        <v>293</v>
      </c>
      <c r="DA8" s="6" t="s">
        <v>293</v>
      </c>
      <c r="DD8" s="10"/>
    </row>
    <row r="9" spans="1:108">
      <c r="A9" s="2" t="s">
        <v>138</v>
      </c>
      <c r="B9" s="2" t="s">
        <v>54</v>
      </c>
      <c r="C9" s="2" t="s">
        <v>97</v>
      </c>
      <c r="D9" s="2" t="s">
        <v>109</v>
      </c>
      <c r="E9" s="2" t="s">
        <v>106</v>
      </c>
      <c r="F9" s="3">
        <v>103</v>
      </c>
      <c r="G9" s="3" t="s">
        <v>9</v>
      </c>
      <c r="H9" s="3" t="s">
        <v>9</v>
      </c>
      <c r="I9" s="12">
        <v>276</v>
      </c>
      <c r="J9" s="13" t="s">
        <v>9</v>
      </c>
      <c r="K9" s="13" t="s">
        <v>9</v>
      </c>
      <c r="L9" s="12">
        <v>234</v>
      </c>
      <c r="M9" s="13" t="s">
        <v>9</v>
      </c>
      <c r="N9" s="13" t="s">
        <v>9</v>
      </c>
      <c r="O9" s="14">
        <f>VLOOKUP(B9,'[1]Sheet 1'!$A$2:$F$73,5,FALSE)</f>
        <v>232</v>
      </c>
      <c r="P9" s="12" t="s">
        <v>9</v>
      </c>
      <c r="Q9" s="12" t="s">
        <v>9</v>
      </c>
      <c r="R9" s="8" t="e">
        <f>VLOOKUP($B9,Extract_R_xx_xx_26!$B$2:$H$75,2,FALSE)</f>
        <v>#N/A</v>
      </c>
      <c r="S9" s="3" t="e">
        <f>VLOOKUP($B9,Extract_R_xx_xx_26!$B$2:$H$75,3,FALSE)</f>
        <v>#N/A</v>
      </c>
      <c r="T9" s="8" t="e">
        <f>VLOOKUP($B9,Extract_R_xx_xx_26!$B$2:$H$75,4,FALSE)</f>
        <v>#N/A</v>
      </c>
      <c r="U9" s="15">
        <f>VLOOKUP(B9,'[2]Sheet 1'!$A$2:$F$55,2,FALSE)</f>
        <v>99.6</v>
      </c>
      <c r="V9" s="15">
        <f>VLOOKUP(B9,'[2]Sheet 1'!$A$2:$F$55,3,FALSE)</f>
        <v>150.80000000000001</v>
      </c>
      <c r="W9" s="15">
        <f>VLOOKUP(B9,'[2]Sheet 1'!$A$2:$F$55,4,FALSE)</f>
        <v>137.9</v>
      </c>
      <c r="X9" s="15">
        <f>VLOOKUP(B9,'[3]Sheet 1'!$A$2:$H$78,3,FALSE)</f>
        <v>48.5</v>
      </c>
      <c r="Y9" s="15">
        <f>VLOOKUP(B9,'[3]Sheet 1'!$A$2:$H$78,4,FALSE)</f>
        <v>46</v>
      </c>
      <c r="Z9" s="15">
        <f>VLOOKUP(B9,'[3]Sheet 1'!$A$2:$H$78,5,FALSE)</f>
        <v>48.9</v>
      </c>
      <c r="AA9" s="15">
        <f>VLOOKUP($B9,'[4]Sheet 1'!$A$2:$H$77,3,FALSE)</f>
        <v>3.5</v>
      </c>
      <c r="AB9" s="15">
        <f>VLOOKUP($B9,'[4]Sheet 1'!$A$2:$H$77,4,FALSE)</f>
        <v>14.4</v>
      </c>
      <c r="AC9" s="15">
        <f>VLOOKUP($B9,'[4]Sheet 1'!$A$2:$H$77,5,FALSE)</f>
        <v>15.1</v>
      </c>
      <c r="AD9" s="15">
        <f>VLOOKUP($B9,'[5]Sheet 1'!$A$2:$G$82,3,FALSE)</f>
        <v>83.8</v>
      </c>
      <c r="AE9" s="15">
        <f>VLOOKUP($B9,'[5]Sheet 1'!$A$2:$G$82,4,FALSE)</f>
        <v>93.4</v>
      </c>
      <c r="AF9" s="15">
        <f>VLOOKUP($B9,'[5]Sheet 1'!$A$2:$G$82,5,FALSE)</f>
        <v>93.5</v>
      </c>
      <c r="AG9" s="15">
        <f>VLOOKUP($B9,'[6]Sheet 1'!$A$2:$G$77,3,FALSE)</f>
        <v>14.5</v>
      </c>
      <c r="AH9" s="15">
        <f>VLOOKUP($B9,'[6]Sheet 1'!$A$2:$G$77,4,FALSE)</f>
        <v>10.7</v>
      </c>
      <c r="AI9" s="15">
        <f>VLOOKUP($B9,'[6]Sheet 1'!$A$2:$G$77,5,FALSE)</f>
        <v>9.1</v>
      </c>
      <c r="AJ9" s="18">
        <f>VLOOKUP($B9,'[7]Sheet 1'!$A$2:$F$54,2,FALSE)</f>
        <v>37.1</v>
      </c>
      <c r="AK9" s="18">
        <f>VLOOKUP($B9,'[7]Sheet 1'!$A$2:$F$54,3,FALSE)</f>
        <v>51.2</v>
      </c>
      <c r="AL9" s="18">
        <f>VLOOKUP($B9,'[7]Sheet 1'!$A$2:$F$54,4,FALSE)</f>
        <v>47.8</v>
      </c>
      <c r="AM9" s="18">
        <f>VLOOKUP($B9,'[8]Sheet 1'!$A$2:$F$54,2,FALSE)</f>
        <v>61.5</v>
      </c>
      <c r="AN9" s="18">
        <f>VLOOKUP($B9,'[8]Sheet 1'!$A$2:$F$54,3,FALSE)</f>
        <v>67.099999999999994</v>
      </c>
      <c r="AO9" s="18">
        <f>VLOOKUP($B9,'[8]Sheet 1'!$A$2:$F$54,4,FALSE)</f>
        <v>63.4</v>
      </c>
      <c r="AP9" s="18">
        <f>VLOOKUP($B9,'[24]Sheet 1'!$A$2:$I$53,5,FALSE)</f>
        <v>1.31</v>
      </c>
      <c r="AQ9" s="18">
        <f>VLOOKUP($B9,'[24]Sheet 1'!$A$2:$I$53,6,FALSE)</f>
        <v>1.53</v>
      </c>
      <c r="AR9" s="18">
        <f>VLOOKUP($B9,'[24]Sheet 1'!$A$2:$I$53,8,FALSE)</f>
        <v>1.43</v>
      </c>
      <c r="AS9" s="15">
        <f>VLOOKUP($B9,'[9]Sheet 1'!$A$2:$I$80,5,FALSE)</f>
        <v>23.2</v>
      </c>
      <c r="AT9" s="15">
        <f>VLOOKUP($B9,'[9]Sheet 1'!$A$2:$I$80,6,FALSE)</f>
        <v>19.600000000000001</v>
      </c>
      <c r="AU9" s="15">
        <f>VLOOKUP($B9,'[9]Sheet 1'!$A$2:$I$80,8,FALSE)</f>
        <v>21.3</v>
      </c>
      <c r="AV9" s="15">
        <f>VLOOKUP($B9,'[10]Sheet 1'!$A$2:$D$55,2,FALSE)</f>
        <v>47.5</v>
      </c>
      <c r="AW9" s="15">
        <f>VLOOKUP($B9,'[10]Sheet 1'!$A$2:$D$55,3,FALSE)</f>
        <v>46.1</v>
      </c>
      <c r="AX9" s="15">
        <f>VLOOKUP($B9,'[10]Sheet 1'!$A$2:$D$55,4,FALSE)</f>
        <v>50.7</v>
      </c>
      <c r="AY9" s="15">
        <f>VLOOKUP($B9,'[11]Sheet 1'!$A$2:$D$55,2,FALSE)</f>
        <v>41</v>
      </c>
      <c r="AZ9" s="15">
        <f>VLOOKUP($B9,'[11]Sheet 1'!$A$2:$D$55,3,FALSE)</f>
        <v>30.4</v>
      </c>
      <c r="BA9" s="15">
        <f>VLOOKUP($B9,'[11]Sheet 1'!$A$2:$D$55,4,FALSE)</f>
        <v>31.8</v>
      </c>
      <c r="BB9" s="15">
        <f>VLOOKUP($B9,'[12]Sheet 1'!$A$2:$D$55,2,FALSE)</f>
        <v>4.9000000000000004</v>
      </c>
      <c r="BC9" s="15">
        <f>VLOOKUP($B9,'[12]Sheet 1'!$A$2:$D$55,3,FALSE)</f>
        <v>14.7</v>
      </c>
      <c r="BD9" s="15">
        <f>VLOOKUP($B9,'[12]Sheet 1'!$A$2:$D$55,4,FALSE)</f>
        <v>9.9</v>
      </c>
      <c r="BH9" s="15">
        <f>VLOOKUP($B9,'[13]Sheet 1'!$A$2:$D$55,2,FALSE)</f>
        <v>0</v>
      </c>
      <c r="BI9" s="15">
        <f>VLOOKUP($B9,'[13]Sheet 1'!$A$2:$D$55,3,FALSE)</f>
        <v>2.1</v>
      </c>
      <c r="BJ9" s="15">
        <f>VLOOKUP($B9,'[13]Sheet 1'!$A$2:$D$55,4,FALSE)</f>
        <v>1.2</v>
      </c>
      <c r="BK9" s="19">
        <f>VLOOKUP($B9,'[14]Sheet 1'!$A$2:$E$56,3,FALSE)</f>
        <v>92.9</v>
      </c>
      <c r="BL9" s="19">
        <f>VLOOKUP($B9,'[14]Sheet 1'!$A$2:$E$56,4,FALSE)</f>
        <v>86.4</v>
      </c>
      <c r="BM9" s="19">
        <f>VLOOKUP($B9,'[14]Sheet 1'!$A$2:$E$56,5,FALSE)</f>
        <v>82.7</v>
      </c>
      <c r="BN9" s="19">
        <f>VLOOKUP($B9,'[14]Sheet 1'!$A$57:$E$111,3,FALSE)</f>
        <v>90.3</v>
      </c>
      <c r="BO9" s="19">
        <f>VLOOKUP($B9,'[14]Sheet 1'!$A$57:$E$111,4,FALSE)</f>
        <v>94.2</v>
      </c>
      <c r="BP9" s="19">
        <f>VLOOKUP($B9,'[14]Sheet 1'!$A$57:$E$111,5,FALSE)</f>
        <v>88.6</v>
      </c>
      <c r="BQ9" s="19">
        <f>VLOOKUP($B9,'[14]Sheet 1'!$A$112:$E$163,3,FALSE)</f>
        <v>100</v>
      </c>
      <c r="BR9" s="19">
        <f>VLOOKUP($B9,'[14]Sheet 1'!$A$112:$E$163,4,FALSE)</f>
        <v>80.099999999999994</v>
      </c>
      <c r="BS9" s="19">
        <f>VLOOKUP($B9,'[14]Sheet 1'!$A$112:$E$163,5,FALSE)</f>
        <v>79.7</v>
      </c>
      <c r="BT9" s="19">
        <f>VLOOKUP($B9,'[15]Sheet 1'!$A$2:$H$55,2,FALSE)</f>
        <v>80</v>
      </c>
      <c r="BU9" s="19">
        <f>VLOOKUP($B9,'[15]Sheet 1'!$A$2:$H$55,3,FALSE)</f>
        <v>82.7</v>
      </c>
      <c r="BV9" s="19">
        <f>VLOOKUP($B9,'[15]Sheet 1'!$A$2:$H$55,4,FALSE)</f>
        <v>81.3</v>
      </c>
      <c r="BW9" s="15">
        <f>VLOOKUP($B9,'[16]Sheet 1'!$A$2:$D$55,2,FALSE)</f>
        <v>12.7</v>
      </c>
      <c r="BX9" s="15">
        <f>VLOOKUP($B9,'[16]Sheet 1'!$A$2:$D$55,3,FALSE)</f>
        <v>-8.3000000000000007</v>
      </c>
      <c r="BY9" s="15">
        <f>VLOOKUP($B9,'[16]Sheet 1'!$A$2:$D$55,4,FALSE)</f>
        <v>-11.7</v>
      </c>
      <c r="BZ9" s="15">
        <f>VLOOKUP($B9,'[17]Sheet 1'!$A$2:$D$55,2,FALSE)</f>
        <v>6.4</v>
      </c>
      <c r="CA9" s="15">
        <f>VLOOKUP($B9,'[17]Sheet 1'!$A$2:$D$55,3,FALSE)</f>
        <v>7.1</v>
      </c>
      <c r="CB9" s="15">
        <f>VLOOKUP($B9,'[17]Sheet 1'!$A$2:$D$55,4,FALSE)</f>
        <v>7.9</v>
      </c>
      <c r="CC9" s="18">
        <f>VLOOKUP($B9,'[18]Sheet 1'!$A$2:$D$55,2,FALSE)</f>
        <v>15.6</v>
      </c>
      <c r="CD9" s="18">
        <f>VLOOKUP($B9,'[18]Sheet 1'!$A$2:$D$55,3,FALSE)</f>
        <v>15.9</v>
      </c>
      <c r="CE9" s="18">
        <f>VLOOKUP($B9,'[18]Sheet 1'!$A$2:$D$55,4,FALSE)</f>
        <v>15.3</v>
      </c>
      <c r="CF9" s="19">
        <f>VLOOKUP($B9,'[19]Sheet 1'!$A$2:$D$55,2,FALSE)</f>
        <v>15.3</v>
      </c>
      <c r="CG9" s="19">
        <f>VLOOKUP($B9,'[19]Sheet 1'!$A$2:$D$55,3,FALSE)</f>
        <v>14.6</v>
      </c>
      <c r="CH9" s="19">
        <f>VLOOKUP($B9,'[19]Sheet 1'!$A$2:$D$55,4,FALSE)</f>
        <v>14.6</v>
      </c>
      <c r="CI9" s="4"/>
      <c r="CJ9" s="4"/>
      <c r="CK9" s="4"/>
      <c r="CL9" s="8" t="s">
        <v>293</v>
      </c>
      <c r="CM9" s="8" t="s">
        <v>293</v>
      </c>
      <c r="CN9" s="8" t="s">
        <v>293</v>
      </c>
      <c r="CO9" s="15">
        <f>VLOOKUP($B9,'[20]Sheet 1'!$C$2:$H$80,4,FALSE)</f>
        <v>65.400000000000006</v>
      </c>
      <c r="CP9" s="15">
        <f>VLOOKUP($B9,'[20]Sheet 1'!$C$2:$H$80,5,FALSE)</f>
        <v>51.1</v>
      </c>
      <c r="CQ9" s="15">
        <f>VLOOKUP($B9,'[20]Sheet 1'!$C$2:$H$80,6,FALSE)</f>
        <v>73.900000000000006</v>
      </c>
      <c r="CR9" s="15">
        <f>VLOOKUP($B9,'[21]Sheet 1'!$C$2:$H$80,4,FALSE)</f>
        <v>4.9000000000000004</v>
      </c>
      <c r="CS9" s="15">
        <f>VLOOKUP($B9,'[21]Sheet 1'!$C$2:$H$80,5,FALSE)</f>
        <v>6.3</v>
      </c>
      <c r="CT9" s="15">
        <f>VLOOKUP($B9,'[21]Sheet 1'!$C$2:$H$80,6,FALSE)</f>
        <v>5.8</v>
      </c>
      <c r="CU9" s="15">
        <f>VLOOKUP($B9,'[22]Sheet 1'!$A$2:$E$80,3,FALSE)</f>
        <v>43.2</v>
      </c>
      <c r="CV9" s="15">
        <f>VLOOKUP($B9,'[22]Sheet 1'!$A$2:$E$80,4,FALSE)</f>
        <v>44.7</v>
      </c>
      <c r="CW9" s="15">
        <f>VLOOKUP($B9,'[22]Sheet 1'!$A$2:$E$80,5,FALSE)</f>
        <v>43.7</v>
      </c>
      <c r="CX9" s="4" t="str">
        <f t="shared" si="0"/>
        <v>9830263U</v>
      </c>
      <c r="CY9" s="6" t="s">
        <v>293</v>
      </c>
      <c r="CZ9" s="6" t="s">
        <v>293</v>
      </c>
      <c r="DA9" s="6" t="s">
        <v>293</v>
      </c>
      <c r="DD9" s="10"/>
    </row>
    <row r="10" spans="1:108">
      <c r="A10" s="2" t="s">
        <v>139</v>
      </c>
      <c r="B10" s="2" t="s">
        <v>55</v>
      </c>
      <c r="C10" s="2" t="s">
        <v>97</v>
      </c>
      <c r="D10" s="2" t="s">
        <v>110</v>
      </c>
      <c r="E10" s="2" t="s">
        <v>106</v>
      </c>
      <c r="F10" s="3">
        <v>532</v>
      </c>
      <c r="G10" s="3">
        <v>70</v>
      </c>
      <c r="H10" s="3" t="s">
        <v>9</v>
      </c>
      <c r="I10" s="12">
        <v>413</v>
      </c>
      <c r="J10" s="13">
        <v>61</v>
      </c>
      <c r="K10" s="13" t="s">
        <v>9</v>
      </c>
      <c r="L10" s="12">
        <v>413</v>
      </c>
      <c r="M10" s="13">
        <v>52</v>
      </c>
      <c r="N10" s="13" t="s">
        <v>9</v>
      </c>
      <c r="O10" s="14">
        <f>VLOOKUP(B10,'[1]Sheet 1'!$A$2:$F$73,5,FALSE)</f>
        <v>452</v>
      </c>
      <c r="P10" s="14">
        <f>VLOOKUP(B10,'[1]Sheet 1'!$A$2:$F$73,6,FALSE)</f>
        <v>56</v>
      </c>
      <c r="Q10" s="12" t="s">
        <v>9</v>
      </c>
      <c r="R10" s="8" t="e">
        <f>VLOOKUP($B10,Extract_R_xx_xx_26!$B$2:$H$75,2,FALSE)</f>
        <v>#N/A</v>
      </c>
      <c r="S10" s="3" t="e">
        <f>VLOOKUP($B10,Extract_R_xx_xx_26!$B$2:$H$75,3,FALSE)</f>
        <v>#N/A</v>
      </c>
      <c r="T10" s="8" t="e">
        <f>VLOOKUP($B10,Extract_R_xx_xx_26!$B$2:$H$75,4,FALSE)</f>
        <v>#N/A</v>
      </c>
      <c r="U10" s="15">
        <f>VLOOKUP(B10,'[2]Sheet 1'!$A$2:$F$55,2,FALSE)</f>
        <v>101.3</v>
      </c>
      <c r="V10" s="15">
        <f>VLOOKUP(B10,'[2]Sheet 1'!$A$2:$F$55,3,FALSE)</f>
        <v>150.80000000000001</v>
      </c>
      <c r="W10" s="15">
        <f>VLOOKUP(B10,'[2]Sheet 1'!$A$2:$F$55,4,FALSE)</f>
        <v>137.9</v>
      </c>
      <c r="X10" s="15">
        <f>VLOOKUP(B10,'[3]Sheet 1'!$A$2:$H$78,3,FALSE)</f>
        <v>45.7</v>
      </c>
      <c r="Y10" s="15">
        <f>VLOOKUP(B10,'[3]Sheet 1'!$A$2:$H$78,4,FALSE)</f>
        <v>46</v>
      </c>
      <c r="Z10" s="15">
        <f>VLOOKUP(B10,'[3]Sheet 1'!$A$2:$H$78,5,FALSE)</f>
        <v>48.9</v>
      </c>
      <c r="AA10" s="15">
        <f>VLOOKUP($B10,'[4]Sheet 1'!$A$2:$H$77,3,FALSE)</f>
        <v>11.2</v>
      </c>
      <c r="AB10" s="15">
        <f>VLOOKUP($B10,'[4]Sheet 1'!$A$2:$H$77,4,FALSE)</f>
        <v>14.4</v>
      </c>
      <c r="AC10" s="15">
        <f>VLOOKUP($B10,'[4]Sheet 1'!$A$2:$H$77,5,FALSE)</f>
        <v>15.1</v>
      </c>
      <c r="AD10" s="15">
        <f>VLOOKUP($B10,'[5]Sheet 1'!$A$2:$G$82,3,FALSE)</f>
        <v>93.3</v>
      </c>
      <c r="AE10" s="15">
        <f>VLOOKUP($B10,'[5]Sheet 1'!$A$2:$G$82,4,FALSE)</f>
        <v>93.4</v>
      </c>
      <c r="AF10" s="15">
        <f>VLOOKUP($B10,'[5]Sheet 1'!$A$2:$G$82,5,FALSE)</f>
        <v>93.5</v>
      </c>
      <c r="AG10" s="15">
        <f>VLOOKUP($B10,'[6]Sheet 1'!$A$2:$G$77,3,FALSE)</f>
        <v>13.3</v>
      </c>
      <c r="AH10" s="15">
        <f>VLOOKUP($B10,'[6]Sheet 1'!$A$2:$G$77,4,FALSE)</f>
        <v>10.7</v>
      </c>
      <c r="AI10" s="15">
        <f>VLOOKUP($B10,'[6]Sheet 1'!$A$2:$G$77,5,FALSE)</f>
        <v>9.1</v>
      </c>
      <c r="AJ10" s="18">
        <f>VLOOKUP($B10,'[7]Sheet 1'!$A$2:$F$54,2,FALSE)</f>
        <v>41.7</v>
      </c>
      <c r="AK10" s="18">
        <f>VLOOKUP($B10,'[7]Sheet 1'!$A$2:$F$54,3,FALSE)</f>
        <v>51.2</v>
      </c>
      <c r="AL10" s="18">
        <f>VLOOKUP($B10,'[7]Sheet 1'!$A$2:$F$54,4,FALSE)</f>
        <v>47.8</v>
      </c>
      <c r="AM10" s="18">
        <f>VLOOKUP($B10,'[8]Sheet 1'!$A$2:$F$54,2,FALSE)</f>
        <v>60.5</v>
      </c>
      <c r="AN10" s="18">
        <f>VLOOKUP($B10,'[8]Sheet 1'!$A$2:$F$54,3,FALSE)</f>
        <v>67.099999999999994</v>
      </c>
      <c r="AO10" s="18">
        <f>VLOOKUP($B10,'[8]Sheet 1'!$A$2:$F$54,4,FALSE)</f>
        <v>63.4</v>
      </c>
      <c r="AP10" s="18">
        <f>VLOOKUP($B10,'[24]Sheet 1'!$A$2:$I$53,5,FALSE)</f>
        <v>1.4</v>
      </c>
      <c r="AQ10" s="18">
        <f>VLOOKUP($B10,'[24]Sheet 1'!$A$2:$I$53,6,FALSE)</f>
        <v>1.53</v>
      </c>
      <c r="AR10" s="18">
        <f>VLOOKUP($B10,'[24]Sheet 1'!$A$2:$I$53,8,FALSE)</f>
        <v>1.43</v>
      </c>
      <c r="AS10" s="15">
        <f>VLOOKUP($B10,'[9]Sheet 1'!$A$2:$I$80,5,FALSE)</f>
        <v>21.4</v>
      </c>
      <c r="AT10" s="15">
        <f>VLOOKUP($B10,'[9]Sheet 1'!$A$2:$I$80,6,FALSE)</f>
        <v>19.600000000000001</v>
      </c>
      <c r="AU10" s="15">
        <f>VLOOKUP($B10,'[9]Sheet 1'!$A$2:$I$80,8,FALSE)</f>
        <v>21.3</v>
      </c>
      <c r="AV10" s="15">
        <f>VLOOKUP($B10,'[10]Sheet 1'!$A$2:$D$55,2,FALSE)</f>
        <v>60.5</v>
      </c>
      <c r="AW10" s="15">
        <f>VLOOKUP($B10,'[10]Sheet 1'!$A$2:$D$55,3,FALSE)</f>
        <v>46.1</v>
      </c>
      <c r="AX10" s="15">
        <f>VLOOKUP($B10,'[10]Sheet 1'!$A$2:$D$55,4,FALSE)</f>
        <v>50.7</v>
      </c>
      <c r="AY10" s="15">
        <f>VLOOKUP($B10,'[11]Sheet 1'!$A$2:$D$55,2,FALSE)</f>
        <v>29.1</v>
      </c>
      <c r="AZ10" s="15">
        <f>VLOOKUP($B10,'[11]Sheet 1'!$A$2:$D$55,3,FALSE)</f>
        <v>30.4</v>
      </c>
      <c r="BA10" s="15">
        <f>VLOOKUP($B10,'[11]Sheet 1'!$A$2:$D$55,4,FALSE)</f>
        <v>31.8</v>
      </c>
      <c r="BB10" s="15">
        <f>VLOOKUP($B10,'[12]Sheet 1'!$A$2:$D$55,2,FALSE)</f>
        <v>7</v>
      </c>
      <c r="BC10" s="15">
        <f>VLOOKUP($B10,'[12]Sheet 1'!$A$2:$D$55,3,FALSE)</f>
        <v>14.7</v>
      </c>
      <c r="BD10" s="15">
        <f>VLOOKUP($B10,'[12]Sheet 1'!$A$2:$D$55,4,FALSE)</f>
        <v>9.9</v>
      </c>
      <c r="BH10" s="15">
        <f>VLOOKUP($B10,'[13]Sheet 1'!$A$2:$D$55,2,FALSE)</f>
        <v>1.2</v>
      </c>
      <c r="BI10" s="15">
        <f>VLOOKUP($B10,'[13]Sheet 1'!$A$2:$D$55,3,FALSE)</f>
        <v>2.1</v>
      </c>
      <c r="BJ10" s="15">
        <f>VLOOKUP($B10,'[13]Sheet 1'!$A$2:$D$55,4,FALSE)</f>
        <v>1.2</v>
      </c>
      <c r="BK10" s="19">
        <f>VLOOKUP($B10,'[14]Sheet 1'!$A$2:$E$56,3,FALSE)</f>
        <v>83</v>
      </c>
      <c r="BL10" s="19">
        <f>VLOOKUP($B10,'[14]Sheet 1'!$A$2:$E$56,4,FALSE)</f>
        <v>86.4</v>
      </c>
      <c r="BM10" s="19">
        <f>VLOOKUP($B10,'[14]Sheet 1'!$A$2:$E$56,5,FALSE)</f>
        <v>82.7</v>
      </c>
      <c r="BN10" s="19">
        <f>VLOOKUP($B10,'[14]Sheet 1'!$A$57:$E$111,3,FALSE)</f>
        <v>97.2</v>
      </c>
      <c r="BO10" s="19">
        <f>VLOOKUP($B10,'[14]Sheet 1'!$A$57:$E$111,4,FALSE)</f>
        <v>94.2</v>
      </c>
      <c r="BP10" s="19">
        <f>VLOOKUP($B10,'[14]Sheet 1'!$A$57:$E$111,5,FALSE)</f>
        <v>88.6</v>
      </c>
      <c r="BQ10" s="19">
        <f>VLOOKUP($B10,'[14]Sheet 1'!$A$112:$E$163,3,FALSE)</f>
        <v>83.3</v>
      </c>
      <c r="BR10" s="19">
        <f>VLOOKUP($B10,'[14]Sheet 1'!$A$112:$E$163,4,FALSE)</f>
        <v>80.099999999999994</v>
      </c>
      <c r="BS10" s="19">
        <f>VLOOKUP($B10,'[14]Sheet 1'!$A$112:$E$163,5,FALSE)</f>
        <v>79.7</v>
      </c>
      <c r="BT10" s="19">
        <f>VLOOKUP($B10,'[15]Sheet 1'!$A$2:$H$55,2,FALSE)</f>
        <v>90.5</v>
      </c>
      <c r="BU10" s="19">
        <f>VLOOKUP($B10,'[15]Sheet 1'!$A$2:$H$55,3,FALSE)</f>
        <v>82.7</v>
      </c>
      <c r="BV10" s="19">
        <f>VLOOKUP($B10,'[15]Sheet 1'!$A$2:$H$55,4,FALSE)</f>
        <v>81.3</v>
      </c>
      <c r="BW10" s="15">
        <f>VLOOKUP($B10,'[16]Sheet 1'!$A$2:$D$55,2,FALSE)</f>
        <v>-0.5</v>
      </c>
      <c r="BX10" s="15">
        <f>VLOOKUP($B10,'[16]Sheet 1'!$A$2:$D$55,3,FALSE)</f>
        <v>-8.3000000000000007</v>
      </c>
      <c r="BY10" s="15">
        <f>VLOOKUP($B10,'[16]Sheet 1'!$A$2:$D$55,4,FALSE)</f>
        <v>-11.7</v>
      </c>
      <c r="BZ10" s="15">
        <f>VLOOKUP($B10,'[17]Sheet 1'!$A$2:$D$55,2,FALSE)</f>
        <v>8.1</v>
      </c>
      <c r="CA10" s="15">
        <f>VLOOKUP($B10,'[17]Sheet 1'!$A$2:$D$55,3,FALSE)</f>
        <v>7.1</v>
      </c>
      <c r="CB10" s="15">
        <f>VLOOKUP($B10,'[17]Sheet 1'!$A$2:$D$55,4,FALSE)</f>
        <v>7.9</v>
      </c>
      <c r="CC10" s="18">
        <f>VLOOKUP($B10,'[18]Sheet 1'!$A$2:$D$55,2,FALSE)</f>
        <v>16.899999999999999</v>
      </c>
      <c r="CD10" s="18">
        <f>VLOOKUP($B10,'[18]Sheet 1'!$A$2:$D$55,3,FALSE)</f>
        <v>15.9</v>
      </c>
      <c r="CE10" s="18">
        <f>VLOOKUP($B10,'[18]Sheet 1'!$A$2:$D$55,4,FALSE)</f>
        <v>15.3</v>
      </c>
      <c r="CF10" s="19">
        <f>VLOOKUP($B10,'[19]Sheet 1'!$A$2:$D$55,2,FALSE)</f>
        <v>14.5</v>
      </c>
      <c r="CG10" s="19">
        <f>VLOOKUP($B10,'[19]Sheet 1'!$A$2:$D$55,3,FALSE)</f>
        <v>14.6</v>
      </c>
      <c r="CH10" s="19">
        <f>VLOOKUP($B10,'[19]Sheet 1'!$A$2:$D$55,4,FALSE)</f>
        <v>14.6</v>
      </c>
      <c r="CI10" s="4"/>
      <c r="CJ10" s="4"/>
      <c r="CK10" s="4"/>
      <c r="CL10" s="8" t="s">
        <v>293</v>
      </c>
      <c r="CM10" s="8" t="s">
        <v>293</v>
      </c>
      <c r="CN10" s="8" t="s">
        <v>293</v>
      </c>
      <c r="CO10" s="15">
        <f>VLOOKUP($B10,'[20]Sheet 1'!$C$2:$H$80,4,FALSE)</f>
        <v>57.2</v>
      </c>
      <c r="CP10" s="15">
        <f>VLOOKUP($B10,'[20]Sheet 1'!$C$2:$H$80,5,FALSE)</f>
        <v>51.1</v>
      </c>
      <c r="CQ10" s="15">
        <f>VLOOKUP($B10,'[20]Sheet 1'!$C$2:$H$80,6,FALSE)</f>
        <v>73.900000000000006</v>
      </c>
      <c r="CR10" s="15">
        <f>VLOOKUP($B10,'[21]Sheet 1'!$C$2:$H$80,4,FALSE)</f>
        <v>6.8</v>
      </c>
      <c r="CS10" s="15">
        <f>VLOOKUP($B10,'[21]Sheet 1'!$C$2:$H$80,5,FALSE)</f>
        <v>6.3</v>
      </c>
      <c r="CT10" s="15">
        <f>VLOOKUP($B10,'[21]Sheet 1'!$C$2:$H$80,6,FALSE)</f>
        <v>5.8</v>
      </c>
      <c r="CU10" s="15">
        <f>VLOOKUP($B10,'[22]Sheet 1'!$A$2:$E$80,3,FALSE)</f>
        <v>48.2</v>
      </c>
      <c r="CV10" s="15">
        <f>VLOOKUP($B10,'[22]Sheet 1'!$A$2:$E$80,4,FALSE)</f>
        <v>44.7</v>
      </c>
      <c r="CW10" s="15">
        <f>VLOOKUP($B10,'[22]Sheet 1'!$A$2:$E$80,5,FALSE)</f>
        <v>43.7</v>
      </c>
      <c r="CX10" s="4" t="str">
        <f t="shared" si="0"/>
        <v>9830264V</v>
      </c>
      <c r="CY10" s="6" t="s">
        <v>293</v>
      </c>
      <c r="CZ10" s="6" t="s">
        <v>293</v>
      </c>
      <c r="DA10" s="6" t="s">
        <v>293</v>
      </c>
      <c r="DD10" s="10"/>
    </row>
    <row r="11" spans="1:108">
      <c r="A11" s="2" t="s">
        <v>140</v>
      </c>
      <c r="B11" s="2" t="s">
        <v>56</v>
      </c>
      <c r="C11" s="2" t="s">
        <v>97</v>
      </c>
      <c r="D11" s="2" t="s">
        <v>111</v>
      </c>
      <c r="E11" s="2" t="s">
        <v>106</v>
      </c>
      <c r="F11" s="3">
        <v>297</v>
      </c>
      <c r="G11" s="3" t="s">
        <v>9</v>
      </c>
      <c r="H11" s="3" t="s">
        <v>9</v>
      </c>
      <c r="I11" s="12">
        <v>134</v>
      </c>
      <c r="J11" s="13" t="s">
        <v>9</v>
      </c>
      <c r="K11" s="13" t="s">
        <v>9</v>
      </c>
      <c r="L11" s="12">
        <v>133</v>
      </c>
      <c r="M11" s="13" t="s">
        <v>9</v>
      </c>
      <c r="N11" s="13" t="s">
        <v>9</v>
      </c>
      <c r="O11" s="14">
        <f>VLOOKUP(B11,'[1]Sheet 1'!$A$2:$F$73,5,FALSE)</f>
        <v>133</v>
      </c>
      <c r="P11" s="12" t="s">
        <v>9</v>
      </c>
      <c r="Q11" s="12" t="s">
        <v>9</v>
      </c>
      <c r="R11" s="8" t="e">
        <f>VLOOKUP($B11,Extract_R_xx_xx_26!$B$2:$H$75,2,FALSE)</f>
        <v>#N/A</v>
      </c>
      <c r="S11" s="3" t="e">
        <f>VLOOKUP($B11,Extract_R_xx_xx_26!$B$2:$H$75,3,FALSE)</f>
        <v>#N/A</v>
      </c>
      <c r="T11" s="8" t="e">
        <f>VLOOKUP($B11,Extract_R_xx_xx_26!$B$2:$H$75,4,FALSE)</f>
        <v>#N/A</v>
      </c>
      <c r="U11" s="15">
        <f>VLOOKUP(B11,'[2]Sheet 1'!$A$2:$F$55,2,FALSE)</f>
        <v>124.9</v>
      </c>
      <c r="V11" s="15">
        <f>VLOOKUP(B11,'[2]Sheet 1'!$A$2:$F$55,3,FALSE)</f>
        <v>150.80000000000001</v>
      </c>
      <c r="W11" s="15">
        <f>VLOOKUP(B11,'[2]Sheet 1'!$A$2:$F$55,4,FALSE)</f>
        <v>137.9</v>
      </c>
      <c r="X11" s="15">
        <f>VLOOKUP(B11,'[3]Sheet 1'!$A$2:$H$78,3,FALSE)</f>
        <v>49.6</v>
      </c>
      <c r="Y11" s="15">
        <f>VLOOKUP(B11,'[3]Sheet 1'!$A$2:$H$78,4,FALSE)</f>
        <v>46</v>
      </c>
      <c r="Z11" s="15">
        <f>VLOOKUP(B11,'[3]Sheet 1'!$A$2:$H$78,5,FALSE)</f>
        <v>48.9</v>
      </c>
      <c r="AA11" s="15">
        <f>VLOOKUP($B11,'[4]Sheet 1'!$A$2:$H$77,3,FALSE)</f>
        <v>11.3</v>
      </c>
      <c r="AB11" s="15">
        <f>VLOOKUP($B11,'[4]Sheet 1'!$A$2:$H$77,4,FALSE)</f>
        <v>14.4</v>
      </c>
      <c r="AC11" s="15">
        <f>VLOOKUP($B11,'[4]Sheet 1'!$A$2:$H$77,5,FALSE)</f>
        <v>15.1</v>
      </c>
      <c r="AD11" s="15">
        <f>VLOOKUP($B11,'[5]Sheet 1'!$A$2:$G$82,3,FALSE)</f>
        <v>91</v>
      </c>
      <c r="AE11" s="15">
        <f>VLOOKUP($B11,'[5]Sheet 1'!$A$2:$G$82,4,FALSE)</f>
        <v>93.4</v>
      </c>
      <c r="AF11" s="15">
        <f>VLOOKUP($B11,'[5]Sheet 1'!$A$2:$G$82,5,FALSE)</f>
        <v>93.5</v>
      </c>
      <c r="AG11" s="15">
        <f>VLOOKUP($B11,'[6]Sheet 1'!$A$2:$G$77,3,FALSE)</f>
        <v>6.5</v>
      </c>
      <c r="AH11" s="15">
        <f>VLOOKUP($B11,'[6]Sheet 1'!$A$2:$G$77,4,FALSE)</f>
        <v>10.7</v>
      </c>
      <c r="AI11" s="15">
        <f>VLOOKUP($B11,'[6]Sheet 1'!$A$2:$G$77,5,FALSE)</f>
        <v>9.1</v>
      </c>
      <c r="AJ11" s="18">
        <f>VLOOKUP($B11,'[7]Sheet 1'!$A$2:$F$54,2,FALSE)</f>
        <v>39.5</v>
      </c>
      <c r="AK11" s="18">
        <f>VLOOKUP($B11,'[7]Sheet 1'!$A$2:$F$54,3,FALSE)</f>
        <v>51.2</v>
      </c>
      <c r="AL11" s="18">
        <f>VLOOKUP($B11,'[7]Sheet 1'!$A$2:$F$54,4,FALSE)</f>
        <v>47.8</v>
      </c>
      <c r="AM11" s="18">
        <f>VLOOKUP($B11,'[8]Sheet 1'!$A$2:$F$54,2,FALSE)</f>
        <v>68.3</v>
      </c>
      <c r="AN11" s="18">
        <f>VLOOKUP($B11,'[8]Sheet 1'!$A$2:$F$54,3,FALSE)</f>
        <v>67.099999999999994</v>
      </c>
      <c r="AO11" s="18">
        <f>VLOOKUP($B11,'[8]Sheet 1'!$A$2:$F$54,4,FALSE)</f>
        <v>63.4</v>
      </c>
      <c r="AP11" s="18">
        <f>VLOOKUP($B11,'[24]Sheet 1'!$A$2:$I$53,5,FALSE)</f>
        <v>1.85</v>
      </c>
      <c r="AQ11" s="18">
        <f>VLOOKUP($B11,'[24]Sheet 1'!$A$2:$I$53,6,FALSE)</f>
        <v>1.53</v>
      </c>
      <c r="AR11" s="18">
        <f>VLOOKUP($B11,'[24]Sheet 1'!$A$2:$I$53,8,FALSE)</f>
        <v>1.43</v>
      </c>
      <c r="AS11" s="15">
        <f>VLOOKUP($B11,'[9]Sheet 1'!$A$2:$I$80,5,FALSE)</f>
        <v>16.600000000000001</v>
      </c>
      <c r="AT11" s="15">
        <f>VLOOKUP($B11,'[9]Sheet 1'!$A$2:$I$80,6,FALSE)</f>
        <v>19.600000000000001</v>
      </c>
      <c r="AU11" s="15">
        <f>VLOOKUP($B11,'[9]Sheet 1'!$A$2:$I$80,8,FALSE)</f>
        <v>21.3</v>
      </c>
      <c r="AV11" s="15">
        <f>VLOOKUP($B11,'[10]Sheet 1'!$A$2:$D$55,2,FALSE)</f>
        <v>50</v>
      </c>
      <c r="AW11" s="15">
        <f>VLOOKUP($B11,'[10]Sheet 1'!$A$2:$D$55,3,FALSE)</f>
        <v>46.1</v>
      </c>
      <c r="AX11" s="15">
        <f>VLOOKUP($B11,'[10]Sheet 1'!$A$2:$D$55,4,FALSE)</f>
        <v>50.7</v>
      </c>
      <c r="AY11" s="15">
        <f>VLOOKUP($B11,'[11]Sheet 1'!$A$2:$D$55,2,FALSE)</f>
        <v>42.3</v>
      </c>
      <c r="AZ11" s="15">
        <f>VLOOKUP($B11,'[11]Sheet 1'!$A$2:$D$55,3,FALSE)</f>
        <v>30.4</v>
      </c>
      <c r="BA11" s="15">
        <f>VLOOKUP($B11,'[11]Sheet 1'!$A$2:$D$55,4,FALSE)</f>
        <v>31.8</v>
      </c>
      <c r="BB11" s="15">
        <f>VLOOKUP($B11,'[12]Sheet 1'!$A$2:$D$55,2,FALSE)</f>
        <v>3.8</v>
      </c>
      <c r="BC11" s="15">
        <f>VLOOKUP($B11,'[12]Sheet 1'!$A$2:$D$55,3,FALSE)</f>
        <v>14.7</v>
      </c>
      <c r="BD11" s="15">
        <f>VLOOKUP($B11,'[12]Sheet 1'!$A$2:$D$55,4,FALSE)</f>
        <v>9.9</v>
      </c>
      <c r="BH11" s="15">
        <f>VLOOKUP($B11,'[13]Sheet 1'!$A$2:$D$55,2,FALSE)</f>
        <v>0</v>
      </c>
      <c r="BI11" s="15">
        <f>VLOOKUP($B11,'[13]Sheet 1'!$A$2:$D$55,3,FALSE)</f>
        <v>2.1</v>
      </c>
      <c r="BJ11" s="15">
        <f>VLOOKUP($B11,'[13]Sheet 1'!$A$2:$D$55,4,FALSE)</f>
        <v>1.2</v>
      </c>
      <c r="BK11" s="19">
        <f>VLOOKUP($B11,'[14]Sheet 1'!$A$2:$E$56,3,FALSE)</f>
        <v>100</v>
      </c>
      <c r="BL11" s="19">
        <f>VLOOKUP($B11,'[14]Sheet 1'!$A$2:$E$56,4,FALSE)</f>
        <v>86.4</v>
      </c>
      <c r="BM11" s="19">
        <f>VLOOKUP($B11,'[14]Sheet 1'!$A$2:$E$56,5,FALSE)</f>
        <v>82.7</v>
      </c>
      <c r="BN11" s="19">
        <f>VLOOKUP($B11,'[14]Sheet 1'!$A$57:$E$111,3,FALSE)</f>
        <v>92.9</v>
      </c>
      <c r="BO11" s="19">
        <f>VLOOKUP($B11,'[14]Sheet 1'!$A$57:$E$111,4,FALSE)</f>
        <v>94.2</v>
      </c>
      <c r="BP11" s="19">
        <f>VLOOKUP($B11,'[14]Sheet 1'!$A$57:$E$111,5,FALSE)</f>
        <v>88.6</v>
      </c>
      <c r="BQ11" s="19">
        <f>VLOOKUP($B11,'[14]Sheet 1'!$A$112:$E$163,3,FALSE)</f>
        <v>100</v>
      </c>
      <c r="BR11" s="19">
        <f>VLOOKUP($B11,'[14]Sheet 1'!$A$112:$E$163,4,FALSE)</f>
        <v>80.099999999999994</v>
      </c>
      <c r="BS11" s="19">
        <f>VLOOKUP($B11,'[14]Sheet 1'!$A$112:$E$163,5,FALSE)</f>
        <v>79.7</v>
      </c>
      <c r="BT11" s="19">
        <f>VLOOKUP($B11,'[15]Sheet 1'!$A$2:$H$55,2,FALSE)</f>
        <v>96</v>
      </c>
      <c r="BU11" s="19">
        <f>VLOOKUP($B11,'[15]Sheet 1'!$A$2:$H$55,3,FALSE)</f>
        <v>82.7</v>
      </c>
      <c r="BV11" s="19">
        <f>VLOOKUP($B11,'[15]Sheet 1'!$A$2:$H$55,4,FALSE)</f>
        <v>81.3</v>
      </c>
      <c r="BW11" s="15">
        <f>VLOOKUP($B11,'[16]Sheet 1'!$A$2:$D$55,2,FALSE)</f>
        <v>-14.3</v>
      </c>
      <c r="BX11" s="15">
        <f>VLOOKUP($B11,'[16]Sheet 1'!$A$2:$D$55,3,FALSE)</f>
        <v>-8.3000000000000007</v>
      </c>
      <c r="BY11" s="15">
        <f>VLOOKUP($B11,'[16]Sheet 1'!$A$2:$D$55,4,FALSE)</f>
        <v>-11.7</v>
      </c>
      <c r="BZ11" s="15">
        <f>VLOOKUP($B11,'[17]Sheet 1'!$A$2:$D$55,2,FALSE)</f>
        <v>8.6</v>
      </c>
      <c r="CA11" s="15">
        <f>VLOOKUP($B11,'[17]Sheet 1'!$A$2:$D$55,3,FALSE)</f>
        <v>7.1</v>
      </c>
      <c r="CB11" s="15">
        <f>VLOOKUP($B11,'[17]Sheet 1'!$A$2:$D$55,4,FALSE)</f>
        <v>7.9</v>
      </c>
      <c r="CC11" s="18">
        <f>VLOOKUP($B11,'[18]Sheet 1'!$A$2:$D$55,2,FALSE)</f>
        <v>16.399999999999999</v>
      </c>
      <c r="CD11" s="18">
        <f>VLOOKUP($B11,'[18]Sheet 1'!$A$2:$D$55,3,FALSE)</f>
        <v>15.9</v>
      </c>
      <c r="CE11" s="18">
        <f>VLOOKUP($B11,'[18]Sheet 1'!$A$2:$D$55,4,FALSE)</f>
        <v>15.3</v>
      </c>
      <c r="CF11" s="19">
        <f>VLOOKUP($B11,'[19]Sheet 1'!$A$2:$D$55,2,FALSE)</f>
        <v>14.5</v>
      </c>
      <c r="CG11" s="19">
        <f>VLOOKUP($B11,'[19]Sheet 1'!$A$2:$D$55,3,FALSE)</f>
        <v>14.6</v>
      </c>
      <c r="CH11" s="19">
        <f>VLOOKUP($B11,'[19]Sheet 1'!$A$2:$D$55,4,FALSE)</f>
        <v>14.6</v>
      </c>
      <c r="CI11" s="4"/>
      <c r="CJ11" s="4"/>
      <c r="CK11" s="4"/>
      <c r="CL11" s="8" t="s">
        <v>293</v>
      </c>
      <c r="CM11" s="8" t="s">
        <v>293</v>
      </c>
      <c r="CN11" s="8" t="s">
        <v>293</v>
      </c>
      <c r="CO11" s="15">
        <f>VLOOKUP($B11,'[20]Sheet 1'!$C$2:$H$80,4,FALSE)</f>
        <v>72</v>
      </c>
      <c r="CP11" s="15">
        <f>VLOOKUP($B11,'[20]Sheet 1'!$C$2:$H$80,5,FALSE)</f>
        <v>51.1</v>
      </c>
      <c r="CQ11" s="15">
        <f>VLOOKUP($B11,'[20]Sheet 1'!$C$2:$H$80,6,FALSE)</f>
        <v>73.900000000000006</v>
      </c>
      <c r="CR11" s="15">
        <f>VLOOKUP($B11,'[21]Sheet 1'!$C$2:$H$80,4,FALSE)</f>
        <v>9.6</v>
      </c>
      <c r="CS11" s="15">
        <f>VLOOKUP($B11,'[21]Sheet 1'!$C$2:$H$80,5,FALSE)</f>
        <v>6.3</v>
      </c>
      <c r="CT11" s="15">
        <f>VLOOKUP($B11,'[21]Sheet 1'!$C$2:$H$80,6,FALSE)</f>
        <v>5.8</v>
      </c>
      <c r="CU11" s="15">
        <f>VLOOKUP($B11,'[22]Sheet 1'!$A$2:$E$80,3,FALSE)</f>
        <v>46.6</v>
      </c>
      <c r="CV11" s="15">
        <f>VLOOKUP($B11,'[22]Sheet 1'!$A$2:$E$80,4,FALSE)</f>
        <v>44.7</v>
      </c>
      <c r="CW11" s="15">
        <f>VLOOKUP($B11,'[22]Sheet 1'!$A$2:$E$80,5,FALSE)</f>
        <v>43.7</v>
      </c>
      <c r="CX11" s="4" t="str">
        <f t="shared" si="0"/>
        <v>9830265W</v>
      </c>
      <c r="CY11" s="6" t="s">
        <v>293</v>
      </c>
      <c r="CZ11" s="6" t="s">
        <v>293</v>
      </c>
      <c r="DA11" s="6" t="s">
        <v>293</v>
      </c>
      <c r="DD11" s="10"/>
    </row>
    <row r="12" spans="1:108">
      <c r="A12" s="2" t="s">
        <v>141</v>
      </c>
      <c r="B12" s="2" t="s">
        <v>57</v>
      </c>
      <c r="C12" s="2" t="s">
        <v>97</v>
      </c>
      <c r="D12" s="2" t="s">
        <v>112</v>
      </c>
      <c r="E12" s="2" t="s">
        <v>106</v>
      </c>
      <c r="F12" s="3">
        <v>147</v>
      </c>
      <c r="G12" s="3">
        <v>13</v>
      </c>
      <c r="H12" s="3" t="s">
        <v>9</v>
      </c>
      <c r="I12" s="12">
        <v>83</v>
      </c>
      <c r="J12" s="13" t="s">
        <v>9</v>
      </c>
      <c r="K12" s="13" t="s">
        <v>9</v>
      </c>
      <c r="L12" s="12">
        <v>77</v>
      </c>
      <c r="M12" s="13" t="s">
        <v>9</v>
      </c>
      <c r="N12" s="13" t="s">
        <v>9</v>
      </c>
      <c r="O12" s="14">
        <f>VLOOKUP(B12,'[1]Sheet 1'!$A$2:$F$73,5,FALSE)</f>
        <v>79</v>
      </c>
      <c r="P12" s="12" t="s">
        <v>9</v>
      </c>
      <c r="Q12" s="12" t="s">
        <v>9</v>
      </c>
      <c r="R12" s="8" t="e">
        <f>VLOOKUP($B12,Extract_R_xx_xx_26!$B$2:$H$75,2,FALSE)</f>
        <v>#N/A</v>
      </c>
      <c r="S12" s="3" t="e">
        <f>VLOOKUP($B12,Extract_R_xx_xx_26!$B$2:$H$75,3,FALSE)</f>
        <v>#N/A</v>
      </c>
      <c r="T12" s="8" t="e">
        <f>VLOOKUP($B12,Extract_R_xx_xx_26!$B$2:$H$75,4,FALSE)</f>
        <v>#N/A</v>
      </c>
      <c r="U12" s="15">
        <f>VLOOKUP(B12,'[2]Sheet 1'!$A$2:$F$55,2,FALSE)</f>
        <v>177.8</v>
      </c>
      <c r="V12" s="15">
        <f>VLOOKUP(B12,'[2]Sheet 1'!$A$2:$F$55,3,FALSE)</f>
        <v>150.80000000000001</v>
      </c>
      <c r="W12" s="15">
        <f>VLOOKUP(B12,'[2]Sheet 1'!$A$2:$F$55,4,FALSE)</f>
        <v>137.9</v>
      </c>
      <c r="X12" s="15">
        <f>VLOOKUP(B12,'[3]Sheet 1'!$A$2:$H$78,3,FALSE)</f>
        <v>63.3</v>
      </c>
      <c r="Y12" s="15">
        <f>VLOOKUP(B12,'[3]Sheet 1'!$A$2:$H$78,4,FALSE)</f>
        <v>46</v>
      </c>
      <c r="Z12" s="15">
        <f>VLOOKUP(B12,'[3]Sheet 1'!$A$2:$H$78,5,FALSE)</f>
        <v>48.9</v>
      </c>
      <c r="AA12" s="15">
        <f>VLOOKUP($B12,'[4]Sheet 1'!$A$2:$H$77,3,FALSE)</f>
        <v>10.1</v>
      </c>
      <c r="AB12" s="15">
        <f>VLOOKUP($B12,'[4]Sheet 1'!$A$2:$H$77,4,FALSE)</f>
        <v>14.4</v>
      </c>
      <c r="AC12" s="15">
        <f>VLOOKUP($B12,'[4]Sheet 1'!$A$2:$H$77,5,FALSE)</f>
        <v>15.1</v>
      </c>
      <c r="AD12" s="15">
        <f>VLOOKUP($B12,'[5]Sheet 1'!$A$2:$G$82,3,FALSE)</f>
        <v>83.1</v>
      </c>
      <c r="AE12" s="15">
        <f>VLOOKUP($B12,'[5]Sheet 1'!$A$2:$G$82,4,FALSE)</f>
        <v>93.4</v>
      </c>
      <c r="AF12" s="15">
        <f>VLOOKUP($B12,'[5]Sheet 1'!$A$2:$G$82,5,FALSE)</f>
        <v>93.5</v>
      </c>
      <c r="AG12" s="15">
        <f>VLOOKUP($B12,'[6]Sheet 1'!$A$2:$G$77,3,FALSE)</f>
        <v>16</v>
      </c>
      <c r="AH12" s="15">
        <f>VLOOKUP($B12,'[6]Sheet 1'!$A$2:$G$77,4,FALSE)</f>
        <v>10.7</v>
      </c>
      <c r="AI12" s="15">
        <f>VLOOKUP($B12,'[6]Sheet 1'!$A$2:$G$77,5,FALSE)</f>
        <v>9.1</v>
      </c>
      <c r="AJ12" s="18">
        <f>VLOOKUP($B12,'[7]Sheet 1'!$A$2:$F$54,2,FALSE)</f>
        <v>72.2</v>
      </c>
      <c r="AK12" s="18">
        <f>VLOOKUP($B12,'[7]Sheet 1'!$A$2:$F$54,3,FALSE)</f>
        <v>51.2</v>
      </c>
      <c r="AL12" s="18">
        <f>VLOOKUP($B12,'[7]Sheet 1'!$A$2:$F$54,4,FALSE)</f>
        <v>47.8</v>
      </c>
      <c r="AM12" s="18">
        <f>VLOOKUP($B12,'[8]Sheet 1'!$A$2:$F$54,2,FALSE)</f>
        <v>66.7</v>
      </c>
      <c r="AN12" s="18">
        <f>VLOOKUP($B12,'[8]Sheet 1'!$A$2:$F$54,3,FALSE)</f>
        <v>67.099999999999994</v>
      </c>
      <c r="AO12" s="18">
        <f>VLOOKUP($B12,'[8]Sheet 1'!$A$2:$F$54,4,FALSE)</f>
        <v>63.4</v>
      </c>
      <c r="AP12" s="18">
        <f>VLOOKUP($B12,'[24]Sheet 1'!$A$2:$I$53,5,FALSE)</f>
        <v>1.54</v>
      </c>
      <c r="AQ12" s="18">
        <f>VLOOKUP($B12,'[24]Sheet 1'!$A$2:$I$53,6,FALSE)</f>
        <v>1.53</v>
      </c>
      <c r="AR12" s="18">
        <f>VLOOKUP($B12,'[24]Sheet 1'!$A$2:$I$53,8,FALSE)</f>
        <v>1.43</v>
      </c>
      <c r="AS12" s="15">
        <f>VLOOKUP($B12,'[9]Sheet 1'!$A$2:$I$80,5,FALSE)</f>
        <v>19.8</v>
      </c>
      <c r="AT12" s="15">
        <f>VLOOKUP($B12,'[9]Sheet 1'!$A$2:$I$80,6,FALSE)</f>
        <v>19.600000000000001</v>
      </c>
      <c r="AU12" s="15">
        <f>VLOOKUP($B12,'[9]Sheet 1'!$A$2:$I$80,8,FALSE)</f>
        <v>21.3</v>
      </c>
      <c r="AV12" s="15">
        <f>VLOOKUP($B12,'[10]Sheet 1'!$A$2:$D$55,2,FALSE)</f>
        <v>17.399999999999999</v>
      </c>
      <c r="AW12" s="15">
        <f>VLOOKUP($B12,'[10]Sheet 1'!$A$2:$D$55,3,FALSE)</f>
        <v>46.1</v>
      </c>
      <c r="AX12" s="15">
        <f>VLOOKUP($B12,'[10]Sheet 1'!$A$2:$D$55,4,FALSE)</f>
        <v>50.7</v>
      </c>
      <c r="AY12" s="15">
        <f>VLOOKUP($B12,'[11]Sheet 1'!$A$2:$D$55,2,FALSE)</f>
        <v>43.5</v>
      </c>
      <c r="AZ12" s="15">
        <f>VLOOKUP($B12,'[11]Sheet 1'!$A$2:$D$55,3,FALSE)</f>
        <v>30.4</v>
      </c>
      <c r="BA12" s="15">
        <f>VLOOKUP($B12,'[11]Sheet 1'!$A$2:$D$55,4,FALSE)</f>
        <v>31.8</v>
      </c>
      <c r="BB12" s="15">
        <f>VLOOKUP($B12,'[12]Sheet 1'!$A$2:$D$55,2,FALSE)</f>
        <v>30.4</v>
      </c>
      <c r="BC12" s="15">
        <f>VLOOKUP($B12,'[12]Sheet 1'!$A$2:$D$55,3,FALSE)</f>
        <v>14.7</v>
      </c>
      <c r="BD12" s="15">
        <f>VLOOKUP($B12,'[12]Sheet 1'!$A$2:$D$55,4,FALSE)</f>
        <v>9.9</v>
      </c>
      <c r="BH12" s="15">
        <f>VLOOKUP($B12,'[13]Sheet 1'!$A$2:$D$55,2,FALSE)</f>
        <v>8.6999999999999993</v>
      </c>
      <c r="BI12" s="15">
        <f>VLOOKUP($B12,'[13]Sheet 1'!$A$2:$D$55,3,FALSE)</f>
        <v>2.1</v>
      </c>
      <c r="BJ12" s="15">
        <f>VLOOKUP($B12,'[13]Sheet 1'!$A$2:$D$55,4,FALSE)</f>
        <v>1.2</v>
      </c>
      <c r="BK12" s="19">
        <f>VLOOKUP($B12,'[14]Sheet 1'!$A$2:$E$56,3,FALSE)</f>
        <v>50</v>
      </c>
      <c r="BL12" s="19">
        <f>VLOOKUP($B12,'[14]Sheet 1'!$A$2:$E$56,4,FALSE)</f>
        <v>86.4</v>
      </c>
      <c r="BM12" s="19">
        <f>VLOOKUP($B12,'[14]Sheet 1'!$A$2:$E$56,5,FALSE)</f>
        <v>82.7</v>
      </c>
      <c r="BN12" s="19">
        <f>VLOOKUP($B12,'[14]Sheet 1'!$A$57:$E$111,3,FALSE)</f>
        <v>77.8</v>
      </c>
      <c r="BO12" s="19">
        <f>VLOOKUP($B12,'[14]Sheet 1'!$A$57:$E$111,4,FALSE)</f>
        <v>94.2</v>
      </c>
      <c r="BP12" s="19">
        <f>VLOOKUP($B12,'[14]Sheet 1'!$A$57:$E$111,5,FALSE)</f>
        <v>88.6</v>
      </c>
      <c r="BQ12" s="19">
        <f>VLOOKUP($B12,'[14]Sheet 1'!$A$112:$E$163,3,FALSE)</f>
        <v>33.299999999999997</v>
      </c>
      <c r="BR12" s="19">
        <f>VLOOKUP($B12,'[14]Sheet 1'!$A$112:$E$163,4,FALSE)</f>
        <v>80.099999999999994</v>
      </c>
      <c r="BS12" s="19">
        <f>VLOOKUP($B12,'[14]Sheet 1'!$A$112:$E$163,5,FALSE)</f>
        <v>79.7</v>
      </c>
      <c r="BT12" s="19">
        <f>VLOOKUP($B12,'[15]Sheet 1'!$A$2:$H$55,2,FALSE)</f>
        <v>47.6</v>
      </c>
      <c r="BU12" s="19">
        <f>VLOOKUP($B12,'[15]Sheet 1'!$A$2:$H$55,3,FALSE)</f>
        <v>82.7</v>
      </c>
      <c r="BV12" s="19">
        <f>VLOOKUP($B12,'[15]Sheet 1'!$A$2:$H$55,4,FALSE)</f>
        <v>81.3</v>
      </c>
      <c r="BW12" s="15">
        <f>VLOOKUP($B12,'[16]Sheet 1'!$A$2:$D$55,2,FALSE)</f>
        <v>-26.7</v>
      </c>
      <c r="BX12" s="15">
        <f>VLOOKUP($B12,'[16]Sheet 1'!$A$2:$D$55,3,FALSE)</f>
        <v>-8.3000000000000007</v>
      </c>
      <c r="BY12" s="15">
        <f>VLOOKUP($B12,'[16]Sheet 1'!$A$2:$D$55,4,FALSE)</f>
        <v>-11.7</v>
      </c>
      <c r="BZ12" s="15">
        <f>VLOOKUP($B12,'[17]Sheet 1'!$A$2:$D$55,2,FALSE)</f>
        <v>3.6</v>
      </c>
      <c r="CA12" s="15">
        <f>VLOOKUP($B12,'[17]Sheet 1'!$A$2:$D$55,3,FALSE)</f>
        <v>7.1</v>
      </c>
      <c r="CB12" s="15">
        <f>VLOOKUP($B12,'[17]Sheet 1'!$A$2:$D$55,4,FALSE)</f>
        <v>7.9</v>
      </c>
      <c r="CC12" s="18">
        <f>VLOOKUP($B12,'[18]Sheet 1'!$A$2:$D$55,2,FALSE)</f>
        <v>14.3</v>
      </c>
      <c r="CD12" s="18">
        <f>VLOOKUP($B12,'[18]Sheet 1'!$A$2:$D$55,3,FALSE)</f>
        <v>15.9</v>
      </c>
      <c r="CE12" s="18">
        <f>VLOOKUP($B12,'[18]Sheet 1'!$A$2:$D$55,4,FALSE)</f>
        <v>15.3</v>
      </c>
      <c r="CF12" s="19">
        <f>VLOOKUP($B12,'[19]Sheet 1'!$A$2:$D$55,2,FALSE)</f>
        <v>12.8</v>
      </c>
      <c r="CG12" s="19">
        <f>VLOOKUP($B12,'[19]Sheet 1'!$A$2:$D$55,3,FALSE)</f>
        <v>14.6</v>
      </c>
      <c r="CH12" s="19">
        <f>VLOOKUP($B12,'[19]Sheet 1'!$A$2:$D$55,4,FALSE)</f>
        <v>14.6</v>
      </c>
      <c r="CI12" s="4"/>
      <c r="CJ12" s="4"/>
      <c r="CK12" s="4"/>
      <c r="CL12" s="8" t="s">
        <v>293</v>
      </c>
      <c r="CM12" s="8" t="s">
        <v>293</v>
      </c>
      <c r="CN12" s="8" t="s">
        <v>293</v>
      </c>
      <c r="CO12" s="15">
        <f>VLOOKUP($B12,'[20]Sheet 1'!$C$2:$H$80,4,FALSE)</f>
        <v>27.7</v>
      </c>
      <c r="CP12" s="15">
        <f>VLOOKUP($B12,'[20]Sheet 1'!$C$2:$H$80,5,FALSE)</f>
        <v>51.1</v>
      </c>
      <c r="CQ12" s="15">
        <f>VLOOKUP($B12,'[20]Sheet 1'!$C$2:$H$80,6,FALSE)</f>
        <v>73.900000000000006</v>
      </c>
      <c r="CR12" s="15">
        <f>VLOOKUP($B12,'[21]Sheet 1'!$C$2:$H$80,4,FALSE)</f>
        <v>8.8000000000000007</v>
      </c>
      <c r="CS12" s="15">
        <f>VLOOKUP($B12,'[21]Sheet 1'!$C$2:$H$80,5,FALSE)</f>
        <v>6.3</v>
      </c>
      <c r="CT12" s="15">
        <f>VLOOKUP($B12,'[21]Sheet 1'!$C$2:$H$80,6,FALSE)</f>
        <v>5.8</v>
      </c>
      <c r="CU12" s="15">
        <f>VLOOKUP($B12,'[22]Sheet 1'!$A$2:$E$80,3,FALSE)</f>
        <v>46.9</v>
      </c>
      <c r="CV12" s="15">
        <f>VLOOKUP($B12,'[22]Sheet 1'!$A$2:$E$80,4,FALSE)</f>
        <v>44.7</v>
      </c>
      <c r="CW12" s="15">
        <f>VLOOKUP($B12,'[22]Sheet 1'!$A$2:$E$80,5,FALSE)</f>
        <v>43.7</v>
      </c>
      <c r="CX12" s="4" t="str">
        <f t="shared" si="0"/>
        <v>9830266X</v>
      </c>
      <c r="CY12" s="6" t="s">
        <v>293</v>
      </c>
      <c r="CZ12" s="6" t="s">
        <v>293</v>
      </c>
      <c r="DA12" s="6" t="s">
        <v>293</v>
      </c>
      <c r="DD12" s="10"/>
    </row>
    <row r="13" spans="1:108">
      <c r="A13" s="2" t="s">
        <v>142</v>
      </c>
      <c r="B13" s="2" t="s">
        <v>58</v>
      </c>
      <c r="C13" s="2" t="s">
        <v>23</v>
      </c>
      <c r="D13" s="2" t="s">
        <v>39</v>
      </c>
      <c r="E13" s="2" t="s">
        <v>105</v>
      </c>
      <c r="F13" s="3">
        <v>853</v>
      </c>
      <c r="G13" s="3" t="s">
        <v>9</v>
      </c>
      <c r="H13" s="3" t="s">
        <v>9</v>
      </c>
      <c r="I13" s="12">
        <v>763</v>
      </c>
      <c r="J13" s="13" t="s">
        <v>9</v>
      </c>
      <c r="K13" s="13" t="s">
        <v>9</v>
      </c>
      <c r="L13" s="12">
        <v>731</v>
      </c>
      <c r="M13" s="13" t="s">
        <v>9</v>
      </c>
      <c r="N13" s="13" t="s">
        <v>9</v>
      </c>
      <c r="O13" s="14">
        <f>VLOOKUP(B13,'[1]Sheet 1'!$A$2:$F$73,5,FALSE)</f>
        <v>716</v>
      </c>
      <c r="P13" s="12" t="s">
        <v>9</v>
      </c>
      <c r="Q13" s="12" t="s">
        <v>9</v>
      </c>
      <c r="R13" s="8" t="e">
        <f>VLOOKUP($B13,Extract_R_xx_xx_26!$B$2:$H$75,2,FALSE)</f>
        <v>#N/A</v>
      </c>
      <c r="S13" s="3" t="e">
        <f>VLOOKUP($B13,Extract_R_xx_xx_26!$B$2:$H$75,3,FALSE)</f>
        <v>#N/A</v>
      </c>
      <c r="T13" s="8" t="e">
        <f>VLOOKUP($B13,Extract_R_xx_xx_26!$B$2:$H$75,4,FALSE)</f>
        <v>#N/A</v>
      </c>
      <c r="U13" s="15">
        <f>VLOOKUP(B13,'[2]Sheet 1'!$A$2:$F$55,2,FALSE)</f>
        <v>98.3</v>
      </c>
      <c r="V13" s="15">
        <f>VLOOKUP(B13,'[2]Sheet 1'!$A$2:$F$55,3,FALSE)</f>
        <v>129.69999999999999</v>
      </c>
      <c r="W13" s="15">
        <f>VLOOKUP(B13,'[2]Sheet 1'!$A$2:$F$55,4,FALSE)</f>
        <v>137.9</v>
      </c>
      <c r="X13" s="15">
        <f>VLOOKUP(B13,'[3]Sheet 1'!$A$2:$H$78,3,FALSE)</f>
        <v>9.5</v>
      </c>
      <c r="Y13" s="15">
        <f>VLOOKUP(B13,'[3]Sheet 1'!$A$2:$H$78,4,FALSE)</f>
        <v>49.7</v>
      </c>
      <c r="Z13" s="15">
        <f>VLOOKUP(B13,'[3]Sheet 1'!$A$2:$H$78,5,FALSE)</f>
        <v>48.9</v>
      </c>
      <c r="AA13" s="15">
        <f>VLOOKUP($B13,'[4]Sheet 1'!$A$2:$H$77,3,FALSE)</f>
        <v>56.3</v>
      </c>
      <c r="AB13" s="15">
        <f>VLOOKUP($B13,'[4]Sheet 1'!$A$2:$H$77,4,FALSE)</f>
        <v>15.3</v>
      </c>
      <c r="AC13" s="15">
        <f>VLOOKUP($B13,'[4]Sheet 1'!$A$2:$H$77,5,FALSE)</f>
        <v>15.1</v>
      </c>
      <c r="AD13" s="15">
        <f>VLOOKUP($B13,'[5]Sheet 1'!$A$2:$G$82,3,FALSE)</f>
        <v>134.4</v>
      </c>
      <c r="AE13" s="15">
        <f>VLOOKUP($B13,'[5]Sheet 1'!$A$2:$G$82,4,FALSE)</f>
        <v>93.5</v>
      </c>
      <c r="AF13" s="15">
        <f>VLOOKUP($B13,'[5]Sheet 1'!$A$2:$G$82,5,FALSE)</f>
        <v>93.5</v>
      </c>
      <c r="AG13" s="15">
        <f>VLOOKUP($B13,'[6]Sheet 1'!$A$2:$G$77,3,FALSE)</f>
        <v>9.1999999999999993</v>
      </c>
      <c r="AH13" s="15">
        <f>VLOOKUP($B13,'[6]Sheet 1'!$A$2:$G$77,4,FALSE)</f>
        <v>8.6999999999999993</v>
      </c>
      <c r="AI13" s="15">
        <f>VLOOKUP($B13,'[6]Sheet 1'!$A$2:$G$77,5,FALSE)</f>
        <v>9.1</v>
      </c>
      <c r="AJ13" s="18">
        <f>VLOOKUP($B13,'[7]Sheet 1'!$A$2:$F$54,2,FALSE)</f>
        <v>11.4</v>
      </c>
      <c r="AK13" s="18">
        <f>VLOOKUP($B13,'[7]Sheet 1'!$A$2:$F$54,3,FALSE)</f>
        <v>46.7</v>
      </c>
      <c r="AL13" s="18">
        <f>VLOOKUP($B13,'[7]Sheet 1'!$A$2:$F$54,4,FALSE)</f>
        <v>47.8</v>
      </c>
      <c r="AM13" s="18">
        <f>VLOOKUP($B13,'[8]Sheet 1'!$A$2:$F$54,2,FALSE)</f>
        <v>15.3</v>
      </c>
      <c r="AN13" s="18">
        <f>VLOOKUP($B13,'[8]Sheet 1'!$A$2:$F$54,3,FALSE)</f>
        <v>62.3</v>
      </c>
      <c r="AO13" s="18">
        <f>VLOOKUP($B13,'[8]Sheet 1'!$A$2:$F$54,4,FALSE)</f>
        <v>63.4</v>
      </c>
      <c r="AP13" s="18">
        <f>VLOOKUP($B13,'[24]Sheet 1'!$A$2:$I$53,5,FALSE)</f>
        <v>1.24</v>
      </c>
      <c r="AQ13" s="18">
        <f>VLOOKUP($B13,'[24]Sheet 1'!$A$2:$I$53,6,FALSE)</f>
        <v>1.4</v>
      </c>
      <c r="AR13" s="18">
        <f>VLOOKUP($B13,'[24]Sheet 1'!$A$2:$I$53,8,FALSE)</f>
        <v>1.43</v>
      </c>
      <c r="AS13" s="15">
        <f>VLOOKUP($B13,'[9]Sheet 1'!$A$2:$I$80,5,FALSE)</f>
        <v>24.7</v>
      </c>
      <c r="AT13" s="15">
        <f>VLOOKUP($B13,'[9]Sheet 1'!$A$2:$I$80,6,FALSE)</f>
        <v>21.9</v>
      </c>
      <c r="AU13" s="15">
        <f>VLOOKUP($B13,'[9]Sheet 1'!$A$2:$I$80,8,FALSE)</f>
        <v>21.3</v>
      </c>
      <c r="AV13" s="15">
        <f>VLOOKUP($B13,'[10]Sheet 1'!$A$2:$D$55,2,FALSE)</f>
        <v>80.599999999999994</v>
      </c>
      <c r="AW13" s="15">
        <f>VLOOKUP($B13,'[10]Sheet 1'!$A$2:$D$55,3,FALSE)</f>
        <v>52.1</v>
      </c>
      <c r="AX13" s="15">
        <f>VLOOKUP($B13,'[10]Sheet 1'!$A$2:$D$55,4,FALSE)</f>
        <v>50.7</v>
      </c>
      <c r="AY13" s="15">
        <f>VLOOKUP($B13,'[11]Sheet 1'!$A$2:$D$55,2,FALSE)</f>
        <v>10.8</v>
      </c>
      <c r="AZ13" s="15">
        <f>VLOOKUP($B13,'[11]Sheet 1'!$A$2:$D$55,3,FALSE)</f>
        <v>32.200000000000003</v>
      </c>
      <c r="BA13" s="15">
        <f>VLOOKUP($B13,'[11]Sheet 1'!$A$2:$D$55,4,FALSE)</f>
        <v>31.8</v>
      </c>
      <c r="BB13" s="15">
        <f>VLOOKUP($B13,'[12]Sheet 1'!$A$2:$D$55,2,FALSE)</f>
        <v>1.1000000000000001</v>
      </c>
      <c r="BC13" s="15">
        <f>VLOOKUP($B13,'[12]Sheet 1'!$A$2:$D$55,3,FALSE)</f>
        <v>8.4</v>
      </c>
      <c r="BD13" s="15">
        <f>VLOOKUP($B13,'[12]Sheet 1'!$A$2:$D$55,4,FALSE)</f>
        <v>9.9</v>
      </c>
      <c r="BH13" s="15">
        <f>VLOOKUP($B13,'[13]Sheet 1'!$A$2:$D$55,2,FALSE)</f>
        <v>1.1000000000000001</v>
      </c>
      <c r="BI13" s="15">
        <f>VLOOKUP($B13,'[13]Sheet 1'!$A$2:$D$55,3,FALSE)</f>
        <v>1</v>
      </c>
      <c r="BJ13" s="15">
        <f>VLOOKUP($B13,'[13]Sheet 1'!$A$2:$D$55,4,FALSE)</f>
        <v>1.2</v>
      </c>
      <c r="BK13" s="19">
        <f>VLOOKUP($B13,'[14]Sheet 1'!$A$2:$E$56,3,FALSE)</f>
        <v>83.4</v>
      </c>
      <c r="BL13" s="19">
        <f>VLOOKUP($B13,'[14]Sheet 1'!$A$2:$E$56,4,FALSE)</f>
        <v>81.8</v>
      </c>
      <c r="BM13" s="19">
        <f>VLOOKUP($B13,'[14]Sheet 1'!$A$2:$E$56,5,FALSE)</f>
        <v>82.7</v>
      </c>
      <c r="BN13" s="19">
        <f>VLOOKUP($B13,'[14]Sheet 1'!$A$57:$E$111,3,FALSE)</f>
        <v>86.7</v>
      </c>
      <c r="BO13" s="19">
        <f>VLOOKUP($B13,'[14]Sheet 1'!$A$57:$E$111,4,FALSE)</f>
        <v>86.8</v>
      </c>
      <c r="BP13" s="19">
        <f>VLOOKUP($B13,'[14]Sheet 1'!$A$57:$E$111,5,FALSE)</f>
        <v>88.6</v>
      </c>
      <c r="BQ13" s="19" t="e">
        <f>VLOOKUP($B13,'[14]Sheet 1'!$A$112:$E$163,3,FALSE)</f>
        <v>#N/A</v>
      </c>
      <c r="BR13" s="19" t="e">
        <f>VLOOKUP($B13,'[14]Sheet 1'!$A$112:$E$163,4,FALSE)</f>
        <v>#N/A</v>
      </c>
      <c r="BS13" s="19" t="e">
        <f>VLOOKUP($B13,'[14]Sheet 1'!$A$112:$E$163,5,FALSE)</f>
        <v>#N/A</v>
      </c>
      <c r="BT13" s="19">
        <f>VLOOKUP($B13,'[15]Sheet 1'!$A$2:$H$55,2,FALSE)</f>
        <v>96.2</v>
      </c>
      <c r="BU13" s="19">
        <f>VLOOKUP($B13,'[15]Sheet 1'!$A$2:$H$55,3,FALSE)</f>
        <v>80.900000000000006</v>
      </c>
      <c r="BV13" s="19">
        <f>VLOOKUP($B13,'[15]Sheet 1'!$A$2:$H$55,4,FALSE)</f>
        <v>81.3</v>
      </c>
      <c r="BW13" s="15">
        <f>VLOOKUP($B13,'[16]Sheet 1'!$A$2:$D$55,2,FALSE)</f>
        <v>-12.5</v>
      </c>
      <c r="BX13" s="15">
        <f>VLOOKUP($B13,'[16]Sheet 1'!$A$2:$D$55,3,FALSE)</f>
        <v>-12.9</v>
      </c>
      <c r="BY13" s="15">
        <f>VLOOKUP($B13,'[16]Sheet 1'!$A$2:$D$55,4,FALSE)</f>
        <v>-11.7</v>
      </c>
      <c r="BZ13" s="15">
        <f>VLOOKUP($B13,'[17]Sheet 1'!$A$2:$D$55,2,FALSE)</f>
        <v>11.6</v>
      </c>
      <c r="CA13" s="15">
        <f>VLOOKUP($B13,'[17]Sheet 1'!$A$2:$D$55,3,FALSE)</f>
        <v>8.1</v>
      </c>
      <c r="CB13" s="15">
        <f>VLOOKUP($B13,'[17]Sheet 1'!$A$2:$D$55,4,FALSE)</f>
        <v>7.9</v>
      </c>
      <c r="CC13" s="18">
        <f>VLOOKUP($B13,'[18]Sheet 1'!$A$2:$D$55,2,FALSE)</f>
        <v>16.399999999999999</v>
      </c>
      <c r="CD13" s="18">
        <f>VLOOKUP($B13,'[18]Sheet 1'!$A$2:$D$55,3,FALSE)</f>
        <v>15.1</v>
      </c>
      <c r="CE13" s="18">
        <f>VLOOKUP($B13,'[18]Sheet 1'!$A$2:$D$55,4,FALSE)</f>
        <v>15.3</v>
      </c>
      <c r="CF13" s="19">
        <f>VLOOKUP($B13,'[19]Sheet 1'!$A$2:$D$55,2,FALSE)</f>
        <v>16.899999999999999</v>
      </c>
      <c r="CG13" s="19">
        <f>VLOOKUP($B13,'[19]Sheet 1'!$A$2:$D$55,3,FALSE)</f>
        <v>14.6</v>
      </c>
      <c r="CH13" s="19">
        <f>VLOOKUP($B13,'[19]Sheet 1'!$A$2:$D$55,4,FALSE)</f>
        <v>14.6</v>
      </c>
      <c r="CI13" s="4"/>
      <c r="CJ13" s="4"/>
      <c r="CK13" s="4"/>
      <c r="CL13" s="6" t="s">
        <v>293</v>
      </c>
      <c r="CM13" s="3" t="s">
        <v>293</v>
      </c>
      <c r="CN13" s="8" t="s">
        <v>293</v>
      </c>
      <c r="CO13" s="15">
        <f>VLOOKUP($B13,'[20]Sheet 1'!$C$2:$H$80,4,FALSE)</f>
        <v>95.7</v>
      </c>
      <c r="CP13" s="15">
        <f>VLOOKUP($B13,'[20]Sheet 1'!$C$2:$H$80,5,FALSE)</f>
        <v>80.599999999999994</v>
      </c>
      <c r="CQ13" s="15">
        <f>VLOOKUP($B13,'[20]Sheet 1'!$C$2:$H$80,6,FALSE)</f>
        <v>73.900000000000006</v>
      </c>
      <c r="CR13" s="15">
        <f>VLOOKUP($B13,'[21]Sheet 1'!$C$2:$H$80,4,FALSE)</f>
        <v>10.4</v>
      </c>
      <c r="CS13" s="15">
        <f>VLOOKUP($B13,'[21]Sheet 1'!$C$2:$H$80,5,FALSE)</f>
        <v>5.7</v>
      </c>
      <c r="CT13" s="15">
        <f>VLOOKUP($B13,'[21]Sheet 1'!$C$2:$H$80,6,FALSE)</f>
        <v>5.8</v>
      </c>
      <c r="CU13" s="15">
        <f>VLOOKUP($B13,'[22]Sheet 1'!$A$2:$E$80,3,FALSE)</f>
        <v>48.1</v>
      </c>
      <c r="CV13" s="15">
        <f>VLOOKUP($B13,'[22]Sheet 1'!$A$2:$E$80,4,FALSE)</f>
        <v>43.4</v>
      </c>
      <c r="CW13" s="15">
        <f>VLOOKUP($B13,'[22]Sheet 1'!$A$2:$E$80,5,FALSE)</f>
        <v>43.7</v>
      </c>
      <c r="CX13" s="4" t="str">
        <f t="shared" si="0"/>
        <v>9830277J</v>
      </c>
      <c r="CY13" s="6" t="s">
        <v>293</v>
      </c>
      <c r="CZ13" s="6" t="s">
        <v>293</v>
      </c>
      <c r="DA13" s="6" t="s">
        <v>293</v>
      </c>
      <c r="DD13" s="10"/>
    </row>
    <row r="14" spans="1:108">
      <c r="A14" s="2" t="s">
        <v>143</v>
      </c>
      <c r="B14" s="2" t="s">
        <v>59</v>
      </c>
      <c r="C14" s="2" t="s">
        <v>23</v>
      </c>
      <c r="D14" s="2" t="s">
        <v>115</v>
      </c>
      <c r="E14" s="2" t="s">
        <v>105</v>
      </c>
      <c r="F14" s="3">
        <v>637</v>
      </c>
      <c r="G14" s="3">
        <v>41</v>
      </c>
      <c r="H14" s="3">
        <v>45</v>
      </c>
      <c r="I14" s="12">
        <v>448</v>
      </c>
      <c r="J14" s="13">
        <v>67</v>
      </c>
      <c r="K14" s="13" t="s">
        <v>9</v>
      </c>
      <c r="L14" s="12">
        <v>431</v>
      </c>
      <c r="M14" s="13">
        <v>64</v>
      </c>
      <c r="N14" s="13" t="s">
        <v>9</v>
      </c>
      <c r="O14" s="14">
        <f>VLOOKUP(B14,'[1]Sheet 1'!$A$2:$F$73,5,FALSE)</f>
        <v>443</v>
      </c>
      <c r="P14" s="14">
        <f>VLOOKUP(B14,'[1]Sheet 1'!$A$2:$F$73,6,FALSE)</f>
        <v>65</v>
      </c>
      <c r="Q14" s="12" t="s">
        <v>9</v>
      </c>
      <c r="R14" s="8" t="e">
        <f>VLOOKUP($B14,Extract_R_xx_xx_26!$B$2:$H$75,2,FALSE)</f>
        <v>#N/A</v>
      </c>
      <c r="S14" s="3" t="e">
        <f>VLOOKUP($B14,Extract_R_xx_xx_26!$B$2:$H$75,3,FALSE)</f>
        <v>#N/A</v>
      </c>
      <c r="T14" s="8" t="e">
        <f>VLOOKUP($B14,Extract_R_xx_xx_26!$B$2:$H$75,4,FALSE)</f>
        <v>#N/A</v>
      </c>
      <c r="U14" s="15">
        <f>VLOOKUP(B14,'[2]Sheet 1'!$A$2:$F$55,2,FALSE)</f>
        <v>127.2</v>
      </c>
      <c r="V14" s="15">
        <f>VLOOKUP(B14,'[2]Sheet 1'!$A$2:$F$55,3,FALSE)</f>
        <v>129.69999999999999</v>
      </c>
      <c r="W14" s="15">
        <f>VLOOKUP(B14,'[2]Sheet 1'!$A$2:$F$55,4,FALSE)</f>
        <v>137.9</v>
      </c>
      <c r="X14" s="15">
        <f>VLOOKUP(B14,'[3]Sheet 1'!$A$2:$H$78,3,FALSE)</f>
        <v>56.5</v>
      </c>
      <c r="Y14" s="15">
        <f>VLOOKUP(B14,'[3]Sheet 1'!$A$2:$H$78,4,FALSE)</f>
        <v>49.7</v>
      </c>
      <c r="Z14" s="15">
        <f>VLOOKUP(B14,'[3]Sheet 1'!$A$2:$H$78,5,FALSE)</f>
        <v>48.9</v>
      </c>
      <c r="AA14" s="15">
        <f>VLOOKUP($B14,'[4]Sheet 1'!$A$2:$H$77,3,FALSE)</f>
        <v>9.9</v>
      </c>
      <c r="AB14" s="15">
        <f>VLOOKUP($B14,'[4]Sheet 1'!$A$2:$H$77,4,FALSE)</f>
        <v>15.3</v>
      </c>
      <c r="AC14" s="15">
        <f>VLOOKUP($B14,'[4]Sheet 1'!$A$2:$H$77,5,FALSE)</f>
        <v>15.1</v>
      </c>
      <c r="AD14" s="15">
        <f>VLOOKUP($B14,'[5]Sheet 1'!$A$2:$G$82,3,FALSE)</f>
        <v>86.8</v>
      </c>
      <c r="AE14" s="15">
        <f>VLOOKUP($B14,'[5]Sheet 1'!$A$2:$G$82,4,FALSE)</f>
        <v>93.5</v>
      </c>
      <c r="AF14" s="15">
        <f>VLOOKUP($B14,'[5]Sheet 1'!$A$2:$G$82,5,FALSE)</f>
        <v>93.5</v>
      </c>
      <c r="AG14" s="15">
        <f>VLOOKUP($B14,'[6]Sheet 1'!$A$2:$G$77,3,FALSE)</f>
        <v>5.4</v>
      </c>
      <c r="AH14" s="15">
        <f>VLOOKUP($B14,'[6]Sheet 1'!$A$2:$G$77,4,FALSE)</f>
        <v>8.6999999999999993</v>
      </c>
      <c r="AI14" s="15">
        <f>VLOOKUP($B14,'[6]Sheet 1'!$A$2:$G$77,5,FALSE)</f>
        <v>9.1</v>
      </c>
      <c r="AJ14" s="18">
        <f>VLOOKUP($B14,'[7]Sheet 1'!$A$2:$F$54,2,FALSE)</f>
        <v>71.7</v>
      </c>
      <c r="AK14" s="18">
        <f>VLOOKUP($B14,'[7]Sheet 1'!$A$2:$F$54,3,FALSE)</f>
        <v>46.7</v>
      </c>
      <c r="AL14" s="18">
        <f>VLOOKUP($B14,'[7]Sheet 1'!$A$2:$F$54,4,FALSE)</f>
        <v>47.8</v>
      </c>
      <c r="AM14" s="18">
        <f>VLOOKUP($B14,'[8]Sheet 1'!$A$2:$F$54,2,FALSE)</f>
        <v>85.5</v>
      </c>
      <c r="AN14" s="18">
        <f>VLOOKUP($B14,'[8]Sheet 1'!$A$2:$F$54,3,FALSE)</f>
        <v>62.3</v>
      </c>
      <c r="AO14" s="18">
        <f>VLOOKUP($B14,'[8]Sheet 1'!$A$2:$F$54,4,FALSE)</f>
        <v>63.4</v>
      </c>
      <c r="AP14" s="18">
        <f>VLOOKUP($B14,'[24]Sheet 1'!$A$2:$I$53,5,FALSE)</f>
        <v>1.35</v>
      </c>
      <c r="AQ14" s="18">
        <f>VLOOKUP($B14,'[24]Sheet 1'!$A$2:$I$53,6,FALSE)</f>
        <v>1.4</v>
      </c>
      <c r="AR14" s="18">
        <f>VLOOKUP($B14,'[24]Sheet 1'!$A$2:$I$53,8,FALSE)</f>
        <v>1.43</v>
      </c>
      <c r="AS14" s="15">
        <f>VLOOKUP($B14,'[9]Sheet 1'!$A$2:$I$80,5,FALSE)</f>
        <v>22.3</v>
      </c>
      <c r="AT14" s="15">
        <f>VLOOKUP($B14,'[9]Sheet 1'!$A$2:$I$80,6,FALSE)</f>
        <v>21.9</v>
      </c>
      <c r="AU14" s="15">
        <f>VLOOKUP($B14,'[9]Sheet 1'!$A$2:$I$80,8,FALSE)</f>
        <v>21.3</v>
      </c>
      <c r="AV14" s="15">
        <f>VLOOKUP($B14,'[10]Sheet 1'!$A$2:$D$55,2,FALSE)</f>
        <v>40.799999999999997</v>
      </c>
      <c r="AW14" s="15">
        <f>VLOOKUP($B14,'[10]Sheet 1'!$A$2:$D$55,3,FALSE)</f>
        <v>52.1</v>
      </c>
      <c r="AX14" s="15">
        <f>VLOOKUP($B14,'[10]Sheet 1'!$A$2:$D$55,4,FALSE)</f>
        <v>50.7</v>
      </c>
      <c r="AY14" s="15">
        <f>VLOOKUP($B14,'[11]Sheet 1'!$A$2:$D$55,2,FALSE)</f>
        <v>27.6</v>
      </c>
      <c r="AZ14" s="15">
        <f>VLOOKUP($B14,'[11]Sheet 1'!$A$2:$D$55,3,FALSE)</f>
        <v>32.200000000000003</v>
      </c>
      <c r="BA14" s="15">
        <f>VLOOKUP($B14,'[11]Sheet 1'!$A$2:$D$55,4,FALSE)</f>
        <v>31.8</v>
      </c>
      <c r="BB14" s="15">
        <f>VLOOKUP($B14,'[12]Sheet 1'!$A$2:$D$55,2,FALSE)</f>
        <v>18.399999999999999</v>
      </c>
      <c r="BC14" s="15">
        <f>VLOOKUP($B14,'[12]Sheet 1'!$A$2:$D$55,3,FALSE)</f>
        <v>8.4</v>
      </c>
      <c r="BD14" s="15">
        <f>VLOOKUP($B14,'[12]Sheet 1'!$A$2:$D$55,4,FALSE)</f>
        <v>9.9</v>
      </c>
      <c r="BH14" s="15">
        <f>VLOOKUP($B14,'[13]Sheet 1'!$A$2:$D$55,2,FALSE)</f>
        <v>0</v>
      </c>
      <c r="BI14" s="15">
        <f>VLOOKUP($B14,'[13]Sheet 1'!$A$2:$D$55,3,FALSE)</f>
        <v>1</v>
      </c>
      <c r="BJ14" s="15">
        <f>VLOOKUP($B14,'[13]Sheet 1'!$A$2:$D$55,4,FALSE)</f>
        <v>1.2</v>
      </c>
      <c r="BK14" s="19">
        <f>VLOOKUP($B14,'[14]Sheet 1'!$A$2:$E$56,3,FALSE)</f>
        <v>73.8</v>
      </c>
      <c r="BL14" s="19">
        <f>VLOOKUP($B14,'[14]Sheet 1'!$A$2:$E$56,4,FALSE)</f>
        <v>81.8</v>
      </c>
      <c r="BM14" s="19">
        <f>VLOOKUP($B14,'[14]Sheet 1'!$A$2:$E$56,5,FALSE)</f>
        <v>82.7</v>
      </c>
      <c r="BN14" s="19">
        <f>VLOOKUP($B14,'[14]Sheet 1'!$A$57:$E$111,3,FALSE)</f>
        <v>95.7</v>
      </c>
      <c r="BO14" s="19">
        <f>VLOOKUP($B14,'[14]Sheet 1'!$A$57:$E$111,4,FALSE)</f>
        <v>86.8</v>
      </c>
      <c r="BP14" s="19">
        <f>VLOOKUP($B14,'[14]Sheet 1'!$A$57:$E$111,5,FALSE)</f>
        <v>88.6</v>
      </c>
      <c r="BQ14" s="19">
        <f>VLOOKUP($B14,'[14]Sheet 1'!$A$112:$E$163,3,FALSE)</f>
        <v>100</v>
      </c>
      <c r="BR14" s="19">
        <f>VLOOKUP($B14,'[14]Sheet 1'!$A$112:$E$163,4,FALSE)</f>
        <v>79.400000000000006</v>
      </c>
      <c r="BS14" s="19">
        <f>VLOOKUP($B14,'[14]Sheet 1'!$A$112:$E$163,5,FALSE)</f>
        <v>79.7</v>
      </c>
      <c r="BT14" s="19">
        <f>VLOOKUP($B14,'[15]Sheet 1'!$A$2:$H$55,2,FALSE)</f>
        <v>58.4</v>
      </c>
      <c r="BU14" s="19">
        <f>VLOOKUP($B14,'[15]Sheet 1'!$A$2:$H$55,3,FALSE)</f>
        <v>80.900000000000006</v>
      </c>
      <c r="BV14" s="19">
        <f>VLOOKUP($B14,'[15]Sheet 1'!$A$2:$H$55,4,FALSE)</f>
        <v>81.3</v>
      </c>
      <c r="BW14" s="15">
        <f>VLOOKUP($B14,'[16]Sheet 1'!$A$2:$D$55,2,FALSE)</f>
        <v>-21.2</v>
      </c>
      <c r="BX14" s="15">
        <f>VLOOKUP($B14,'[16]Sheet 1'!$A$2:$D$55,3,FALSE)</f>
        <v>-12.9</v>
      </c>
      <c r="BY14" s="15">
        <f>VLOOKUP($B14,'[16]Sheet 1'!$A$2:$D$55,4,FALSE)</f>
        <v>-11.7</v>
      </c>
      <c r="BZ14" s="15">
        <f>VLOOKUP($B14,'[17]Sheet 1'!$A$2:$D$55,2,FALSE)</f>
        <v>6.4</v>
      </c>
      <c r="CA14" s="15">
        <f>VLOOKUP($B14,'[17]Sheet 1'!$A$2:$D$55,3,FALSE)</f>
        <v>8.1</v>
      </c>
      <c r="CB14" s="15">
        <f>VLOOKUP($B14,'[17]Sheet 1'!$A$2:$D$55,4,FALSE)</f>
        <v>7.9</v>
      </c>
      <c r="CC14" s="18">
        <f>VLOOKUP($B14,'[18]Sheet 1'!$A$2:$D$55,2,FALSE)</f>
        <v>13.1</v>
      </c>
      <c r="CD14" s="18">
        <f>VLOOKUP($B14,'[18]Sheet 1'!$A$2:$D$55,3,FALSE)</f>
        <v>15.1</v>
      </c>
      <c r="CE14" s="18">
        <f>VLOOKUP($B14,'[18]Sheet 1'!$A$2:$D$55,4,FALSE)</f>
        <v>15.3</v>
      </c>
      <c r="CF14" s="19">
        <f>VLOOKUP($B14,'[19]Sheet 1'!$A$2:$D$55,2,FALSE)</f>
        <v>12.9</v>
      </c>
      <c r="CG14" s="19">
        <f>VLOOKUP($B14,'[19]Sheet 1'!$A$2:$D$55,3,FALSE)</f>
        <v>14.6</v>
      </c>
      <c r="CH14" s="19">
        <f>VLOOKUP($B14,'[19]Sheet 1'!$A$2:$D$55,4,FALSE)</f>
        <v>14.6</v>
      </c>
      <c r="CI14" s="4"/>
      <c r="CJ14" s="4"/>
      <c r="CK14" s="4"/>
      <c r="CL14" s="6" t="s">
        <v>293</v>
      </c>
      <c r="CM14" s="3" t="s">
        <v>293</v>
      </c>
      <c r="CN14" s="8" t="s">
        <v>293</v>
      </c>
      <c r="CO14" s="15">
        <f>VLOOKUP($B14,'[20]Sheet 1'!$C$2:$H$80,4,FALSE)</f>
        <v>82.7</v>
      </c>
      <c r="CP14" s="15">
        <f>VLOOKUP($B14,'[20]Sheet 1'!$C$2:$H$80,5,FALSE)</f>
        <v>80.599999999999994</v>
      </c>
      <c r="CQ14" s="15">
        <f>VLOOKUP($B14,'[20]Sheet 1'!$C$2:$H$80,6,FALSE)</f>
        <v>73.900000000000006</v>
      </c>
      <c r="CR14" s="15">
        <f>VLOOKUP($B14,'[21]Sheet 1'!$C$2:$H$80,4,FALSE)</f>
        <v>5.9</v>
      </c>
      <c r="CS14" s="15">
        <f>VLOOKUP($B14,'[21]Sheet 1'!$C$2:$H$80,5,FALSE)</f>
        <v>5.7</v>
      </c>
      <c r="CT14" s="15">
        <f>VLOOKUP($B14,'[21]Sheet 1'!$C$2:$H$80,6,FALSE)</f>
        <v>5.8</v>
      </c>
      <c r="CU14" s="15">
        <f>VLOOKUP($B14,'[22]Sheet 1'!$A$2:$E$80,3,FALSE)</f>
        <v>40.799999999999997</v>
      </c>
      <c r="CV14" s="15">
        <f>VLOOKUP($B14,'[22]Sheet 1'!$A$2:$E$80,4,FALSE)</f>
        <v>43.4</v>
      </c>
      <c r="CW14" s="15">
        <f>VLOOKUP($B14,'[22]Sheet 1'!$A$2:$E$80,5,FALSE)</f>
        <v>43.7</v>
      </c>
      <c r="CX14" s="4" t="str">
        <f t="shared" si="0"/>
        <v>9830278K</v>
      </c>
      <c r="CY14" s="6" t="s">
        <v>293</v>
      </c>
      <c r="CZ14" s="6" t="s">
        <v>293</v>
      </c>
      <c r="DA14" s="6" t="s">
        <v>293</v>
      </c>
      <c r="DD14" s="10"/>
    </row>
    <row r="15" spans="1:108">
      <c r="A15" s="2" t="s">
        <v>144</v>
      </c>
      <c r="B15" s="2" t="s">
        <v>60</v>
      </c>
      <c r="C15" s="2" t="s">
        <v>97</v>
      </c>
      <c r="D15" s="2" t="s">
        <v>120</v>
      </c>
      <c r="E15" s="2" t="s">
        <v>106</v>
      </c>
      <c r="F15" s="3">
        <v>397</v>
      </c>
      <c r="G15" s="3" t="s">
        <v>9</v>
      </c>
      <c r="H15" s="3" t="s">
        <v>9</v>
      </c>
      <c r="I15" s="12">
        <v>308</v>
      </c>
      <c r="J15" s="13" t="s">
        <v>9</v>
      </c>
      <c r="K15" s="13" t="s">
        <v>9</v>
      </c>
      <c r="L15" s="12">
        <v>326</v>
      </c>
      <c r="M15" s="13" t="s">
        <v>9</v>
      </c>
      <c r="N15" s="13" t="s">
        <v>9</v>
      </c>
      <c r="O15" s="14">
        <f>VLOOKUP(B15,'[1]Sheet 1'!$A$2:$F$73,5,FALSE)</f>
        <v>292</v>
      </c>
      <c r="P15" s="12" t="s">
        <v>9</v>
      </c>
      <c r="Q15" s="12" t="s">
        <v>9</v>
      </c>
      <c r="R15" s="8" t="e">
        <f>VLOOKUP($B15,Extract_R_xx_xx_26!$B$2:$H$75,2,FALSE)</f>
        <v>#N/A</v>
      </c>
      <c r="S15" s="3" t="e">
        <f>VLOOKUP($B15,Extract_R_xx_xx_26!$B$2:$H$75,3,FALSE)</f>
        <v>#N/A</v>
      </c>
      <c r="T15" s="8" t="e">
        <f>VLOOKUP($B15,Extract_R_xx_xx_26!$B$2:$H$75,4,FALSE)</f>
        <v>#N/A</v>
      </c>
      <c r="U15" s="15">
        <f>VLOOKUP(B15,'[2]Sheet 1'!$A$2:$F$55,2,FALSE)</f>
        <v>153.4</v>
      </c>
      <c r="V15" s="15">
        <f>VLOOKUP(B15,'[2]Sheet 1'!$A$2:$F$55,3,FALSE)</f>
        <v>150.80000000000001</v>
      </c>
      <c r="W15" s="15">
        <f>VLOOKUP(B15,'[2]Sheet 1'!$A$2:$F$55,4,FALSE)</f>
        <v>137.9</v>
      </c>
      <c r="X15" s="15">
        <f>VLOOKUP(B15,'[3]Sheet 1'!$A$2:$H$78,3,FALSE)</f>
        <v>40.4</v>
      </c>
      <c r="Y15" s="15">
        <f>VLOOKUP(B15,'[3]Sheet 1'!$A$2:$H$78,4,FALSE)</f>
        <v>46</v>
      </c>
      <c r="Z15" s="15">
        <f>VLOOKUP(B15,'[3]Sheet 1'!$A$2:$H$78,5,FALSE)</f>
        <v>48.9</v>
      </c>
      <c r="AA15" s="15">
        <f>VLOOKUP($B15,'[4]Sheet 1'!$A$2:$H$77,3,FALSE)</f>
        <v>10.6</v>
      </c>
      <c r="AB15" s="15">
        <f>VLOOKUP($B15,'[4]Sheet 1'!$A$2:$H$77,4,FALSE)</f>
        <v>14.4</v>
      </c>
      <c r="AC15" s="15">
        <f>VLOOKUP($B15,'[4]Sheet 1'!$A$2:$H$77,5,FALSE)</f>
        <v>15.1</v>
      </c>
      <c r="AD15" s="15">
        <f>VLOOKUP($B15,'[5]Sheet 1'!$A$2:$G$82,3,FALSE)</f>
        <v>88.1</v>
      </c>
      <c r="AE15" s="15">
        <f>VLOOKUP($B15,'[5]Sheet 1'!$A$2:$G$82,4,FALSE)</f>
        <v>93.4</v>
      </c>
      <c r="AF15" s="15">
        <f>VLOOKUP($B15,'[5]Sheet 1'!$A$2:$G$82,5,FALSE)</f>
        <v>93.5</v>
      </c>
      <c r="AG15" s="15">
        <f>VLOOKUP($B15,'[6]Sheet 1'!$A$2:$G$77,3,FALSE)</f>
        <v>5.9</v>
      </c>
      <c r="AH15" s="15">
        <f>VLOOKUP($B15,'[6]Sheet 1'!$A$2:$G$77,4,FALSE)</f>
        <v>10.7</v>
      </c>
      <c r="AI15" s="15">
        <f>VLOOKUP($B15,'[6]Sheet 1'!$A$2:$G$77,5,FALSE)</f>
        <v>9.1</v>
      </c>
      <c r="AJ15" s="18">
        <f>VLOOKUP($B15,'[7]Sheet 1'!$A$2:$F$54,2,FALSE)</f>
        <v>55.3</v>
      </c>
      <c r="AK15" s="18">
        <f>VLOOKUP($B15,'[7]Sheet 1'!$A$2:$F$54,3,FALSE)</f>
        <v>51.2</v>
      </c>
      <c r="AL15" s="18">
        <f>VLOOKUP($B15,'[7]Sheet 1'!$A$2:$F$54,4,FALSE)</f>
        <v>47.8</v>
      </c>
      <c r="AM15" s="18">
        <f>VLOOKUP($B15,'[8]Sheet 1'!$A$2:$F$54,2,FALSE)</f>
        <v>62.5</v>
      </c>
      <c r="AN15" s="18">
        <f>VLOOKUP($B15,'[8]Sheet 1'!$A$2:$F$54,3,FALSE)</f>
        <v>67.099999999999994</v>
      </c>
      <c r="AO15" s="18">
        <f>VLOOKUP($B15,'[8]Sheet 1'!$A$2:$F$54,4,FALSE)</f>
        <v>63.4</v>
      </c>
      <c r="AP15" s="18">
        <f>VLOOKUP($B15,'[24]Sheet 1'!$A$2:$I$53,5,FALSE)</f>
        <v>1.54</v>
      </c>
      <c r="AQ15" s="18">
        <f>VLOOKUP($B15,'[24]Sheet 1'!$A$2:$I$53,6,FALSE)</f>
        <v>1.53</v>
      </c>
      <c r="AR15" s="18">
        <f>VLOOKUP($B15,'[24]Sheet 1'!$A$2:$I$53,8,FALSE)</f>
        <v>1.43</v>
      </c>
      <c r="AS15" s="15">
        <f>VLOOKUP($B15,'[9]Sheet 1'!$A$2:$I$80,5,FALSE)</f>
        <v>19.5</v>
      </c>
      <c r="AT15" s="15">
        <f>VLOOKUP($B15,'[9]Sheet 1'!$A$2:$I$80,6,FALSE)</f>
        <v>19.600000000000001</v>
      </c>
      <c r="AU15" s="15">
        <f>VLOOKUP($B15,'[9]Sheet 1'!$A$2:$I$80,8,FALSE)</f>
        <v>21.3</v>
      </c>
      <c r="AV15" s="15">
        <f>VLOOKUP($B15,'[10]Sheet 1'!$A$2:$D$55,2,FALSE)</f>
        <v>49.4</v>
      </c>
      <c r="AW15" s="15">
        <f>VLOOKUP($B15,'[10]Sheet 1'!$A$2:$D$55,3,FALSE)</f>
        <v>46.1</v>
      </c>
      <c r="AX15" s="15">
        <f>VLOOKUP($B15,'[10]Sheet 1'!$A$2:$D$55,4,FALSE)</f>
        <v>50.7</v>
      </c>
      <c r="AY15" s="15">
        <f>VLOOKUP($B15,'[11]Sheet 1'!$A$2:$D$55,2,FALSE)</f>
        <v>28.7</v>
      </c>
      <c r="AZ15" s="15">
        <f>VLOOKUP($B15,'[11]Sheet 1'!$A$2:$D$55,3,FALSE)</f>
        <v>30.4</v>
      </c>
      <c r="BA15" s="15">
        <f>VLOOKUP($B15,'[11]Sheet 1'!$A$2:$D$55,4,FALSE)</f>
        <v>31.8</v>
      </c>
      <c r="BB15" s="15">
        <f>VLOOKUP($B15,'[12]Sheet 1'!$A$2:$D$55,2,FALSE)</f>
        <v>16.100000000000001</v>
      </c>
      <c r="BC15" s="15">
        <f>VLOOKUP($B15,'[12]Sheet 1'!$A$2:$D$55,3,FALSE)</f>
        <v>14.7</v>
      </c>
      <c r="BD15" s="15">
        <f>VLOOKUP($B15,'[12]Sheet 1'!$A$2:$D$55,4,FALSE)</f>
        <v>9.9</v>
      </c>
      <c r="BH15" s="15">
        <f>VLOOKUP($B15,'[13]Sheet 1'!$A$2:$D$55,2,FALSE)</f>
        <v>3.4</v>
      </c>
      <c r="BI15" s="15">
        <f>VLOOKUP($B15,'[13]Sheet 1'!$A$2:$D$55,3,FALSE)</f>
        <v>2.1</v>
      </c>
      <c r="BJ15" s="15">
        <f>VLOOKUP($B15,'[13]Sheet 1'!$A$2:$D$55,4,FALSE)</f>
        <v>1.2</v>
      </c>
      <c r="BK15" s="19">
        <f>VLOOKUP($B15,'[14]Sheet 1'!$A$2:$E$56,3,FALSE)</f>
        <v>90</v>
      </c>
      <c r="BL15" s="19">
        <f>VLOOKUP($B15,'[14]Sheet 1'!$A$2:$E$56,4,FALSE)</f>
        <v>86.4</v>
      </c>
      <c r="BM15" s="19">
        <f>VLOOKUP($B15,'[14]Sheet 1'!$A$2:$E$56,5,FALSE)</f>
        <v>82.7</v>
      </c>
      <c r="BN15" s="19">
        <f>VLOOKUP($B15,'[14]Sheet 1'!$A$57:$E$111,3,FALSE)</f>
        <v>100</v>
      </c>
      <c r="BO15" s="19">
        <f>VLOOKUP($B15,'[14]Sheet 1'!$A$57:$E$111,4,FALSE)</f>
        <v>94.2</v>
      </c>
      <c r="BP15" s="19">
        <f>VLOOKUP($B15,'[14]Sheet 1'!$A$57:$E$111,5,FALSE)</f>
        <v>88.6</v>
      </c>
      <c r="BQ15" s="19">
        <f>VLOOKUP($B15,'[14]Sheet 1'!$A$112:$E$163,3,FALSE)</f>
        <v>87.5</v>
      </c>
      <c r="BR15" s="19">
        <f>VLOOKUP($B15,'[14]Sheet 1'!$A$112:$E$163,4,FALSE)</f>
        <v>80.099999999999994</v>
      </c>
      <c r="BS15" s="19">
        <f>VLOOKUP($B15,'[14]Sheet 1'!$A$112:$E$163,5,FALSE)</f>
        <v>79.7</v>
      </c>
      <c r="BT15" s="19">
        <f>VLOOKUP($B15,'[15]Sheet 1'!$A$2:$H$55,2,FALSE)</f>
        <v>95.3</v>
      </c>
      <c r="BU15" s="19">
        <f>VLOOKUP($B15,'[15]Sheet 1'!$A$2:$H$55,3,FALSE)</f>
        <v>82.7</v>
      </c>
      <c r="BV15" s="19">
        <f>VLOOKUP($B15,'[15]Sheet 1'!$A$2:$H$55,4,FALSE)</f>
        <v>81.3</v>
      </c>
      <c r="BW15" s="15">
        <f>VLOOKUP($B15,'[16]Sheet 1'!$A$2:$D$55,2,FALSE)</f>
        <v>-0.40000000000000602</v>
      </c>
      <c r="BX15" s="15">
        <f>VLOOKUP($B15,'[16]Sheet 1'!$A$2:$D$55,3,FALSE)</f>
        <v>-8.3000000000000007</v>
      </c>
      <c r="BY15" s="15">
        <f>VLOOKUP($B15,'[16]Sheet 1'!$A$2:$D$55,4,FALSE)</f>
        <v>-11.7</v>
      </c>
      <c r="BZ15" s="15">
        <f>VLOOKUP($B15,'[17]Sheet 1'!$A$2:$D$55,2,FALSE)</f>
        <v>8.1999999999999993</v>
      </c>
      <c r="CA15" s="15">
        <f>VLOOKUP($B15,'[17]Sheet 1'!$A$2:$D$55,3,FALSE)</f>
        <v>7.1</v>
      </c>
      <c r="CB15" s="15">
        <f>VLOOKUP($B15,'[17]Sheet 1'!$A$2:$D$55,4,FALSE)</f>
        <v>7.9</v>
      </c>
      <c r="CC15" s="18">
        <f>VLOOKUP($B15,'[18]Sheet 1'!$A$2:$D$55,2,FALSE)</f>
        <v>16.100000000000001</v>
      </c>
      <c r="CD15" s="18">
        <f>VLOOKUP($B15,'[18]Sheet 1'!$A$2:$D$55,3,FALSE)</f>
        <v>15.9</v>
      </c>
      <c r="CE15" s="18">
        <f>VLOOKUP($B15,'[18]Sheet 1'!$A$2:$D$55,4,FALSE)</f>
        <v>15.3</v>
      </c>
      <c r="CF15" s="19">
        <f>VLOOKUP($B15,'[19]Sheet 1'!$A$2:$D$55,2,FALSE)</f>
        <v>14.8</v>
      </c>
      <c r="CG15" s="19">
        <f>VLOOKUP($B15,'[19]Sheet 1'!$A$2:$D$55,3,FALSE)</f>
        <v>14.6</v>
      </c>
      <c r="CH15" s="19">
        <f>VLOOKUP($B15,'[19]Sheet 1'!$A$2:$D$55,4,FALSE)</f>
        <v>14.6</v>
      </c>
      <c r="CI15" s="4"/>
      <c r="CJ15" s="4"/>
      <c r="CK15" s="4"/>
      <c r="CL15" s="9" t="s">
        <v>293</v>
      </c>
      <c r="CM15" s="8" t="s">
        <v>293</v>
      </c>
      <c r="CN15" s="8" t="s">
        <v>293</v>
      </c>
      <c r="CO15" s="15">
        <f>VLOOKUP($B15,'[20]Sheet 1'!$C$2:$H$80,4,FALSE)</f>
        <v>64.7</v>
      </c>
      <c r="CP15" s="15">
        <f>VLOOKUP($B15,'[20]Sheet 1'!$C$2:$H$80,5,FALSE)</f>
        <v>51.1</v>
      </c>
      <c r="CQ15" s="15">
        <f>VLOOKUP($B15,'[20]Sheet 1'!$C$2:$H$80,6,FALSE)</f>
        <v>73.900000000000006</v>
      </c>
      <c r="CR15" s="15">
        <f>VLOOKUP($B15,'[21]Sheet 1'!$C$2:$H$80,4,FALSE)</f>
        <v>8.3000000000000007</v>
      </c>
      <c r="CS15" s="15">
        <f>VLOOKUP($B15,'[21]Sheet 1'!$C$2:$H$80,5,FALSE)</f>
        <v>6.3</v>
      </c>
      <c r="CT15" s="15">
        <f>VLOOKUP($B15,'[21]Sheet 1'!$C$2:$H$80,6,FALSE)</f>
        <v>5.8</v>
      </c>
      <c r="CU15" s="15">
        <f>VLOOKUP($B15,'[22]Sheet 1'!$A$2:$E$80,3,FALSE)</f>
        <v>49.8</v>
      </c>
      <c r="CV15" s="15">
        <f>VLOOKUP($B15,'[22]Sheet 1'!$A$2:$E$80,4,FALSE)</f>
        <v>44.7</v>
      </c>
      <c r="CW15" s="15">
        <f>VLOOKUP($B15,'[22]Sheet 1'!$A$2:$E$80,5,FALSE)</f>
        <v>43.7</v>
      </c>
      <c r="CX15" s="4" t="str">
        <f t="shared" si="0"/>
        <v>9830295D</v>
      </c>
      <c r="CY15" s="6" t="s">
        <v>293</v>
      </c>
      <c r="CZ15" s="6" t="s">
        <v>293</v>
      </c>
      <c r="DA15" s="6" t="s">
        <v>293</v>
      </c>
      <c r="DD15" s="10"/>
    </row>
    <row r="16" spans="1:108">
      <c r="A16" s="2" t="s">
        <v>145</v>
      </c>
      <c r="B16" s="2" t="s">
        <v>61</v>
      </c>
      <c r="C16" s="2" t="s">
        <v>97</v>
      </c>
      <c r="D16" s="2" t="s">
        <v>114</v>
      </c>
      <c r="E16" s="2" t="s">
        <v>106</v>
      </c>
      <c r="F16" s="3">
        <v>225</v>
      </c>
      <c r="G16" s="3">
        <v>46</v>
      </c>
      <c r="H16" s="3" t="s">
        <v>9</v>
      </c>
      <c r="I16" s="12">
        <v>96</v>
      </c>
      <c r="J16" s="13">
        <v>28</v>
      </c>
      <c r="K16" s="13" t="s">
        <v>9</v>
      </c>
      <c r="L16" s="12">
        <v>110</v>
      </c>
      <c r="M16" s="13">
        <v>27</v>
      </c>
      <c r="N16" s="13" t="s">
        <v>9</v>
      </c>
      <c r="O16" s="14">
        <f>VLOOKUP(B16,'[1]Sheet 1'!$A$2:$F$73,5,FALSE)</f>
        <v>112</v>
      </c>
      <c r="P16" s="14">
        <f>VLOOKUP(B16,'[1]Sheet 1'!$A$2:$F$73,6,FALSE)</f>
        <v>33</v>
      </c>
      <c r="Q16" s="12" t="s">
        <v>9</v>
      </c>
      <c r="R16" s="8" t="e">
        <f>VLOOKUP($B16,Extract_R_xx_xx_26!$B$2:$H$75,2,FALSE)</f>
        <v>#N/A</v>
      </c>
      <c r="S16" s="3" t="e">
        <f>VLOOKUP($B16,Extract_R_xx_xx_26!$B$2:$H$75,3,FALSE)</f>
        <v>#N/A</v>
      </c>
      <c r="T16" s="8" t="e">
        <f>VLOOKUP($B16,Extract_R_xx_xx_26!$B$2:$H$75,4,FALSE)</f>
        <v>#N/A</v>
      </c>
      <c r="U16" s="15">
        <f>VLOOKUP(B16,'[2]Sheet 1'!$A$2:$F$55,2,FALSE)</f>
        <v>179.9</v>
      </c>
      <c r="V16" s="15">
        <f>VLOOKUP(B16,'[2]Sheet 1'!$A$2:$F$55,3,FALSE)</f>
        <v>150.80000000000001</v>
      </c>
      <c r="W16" s="15">
        <f>VLOOKUP(B16,'[2]Sheet 1'!$A$2:$F$55,4,FALSE)</f>
        <v>137.9</v>
      </c>
      <c r="X16" s="15">
        <f>VLOOKUP(B16,'[3]Sheet 1'!$A$2:$H$78,3,FALSE)</f>
        <v>75.2</v>
      </c>
      <c r="Y16" s="15">
        <f>VLOOKUP(B16,'[3]Sheet 1'!$A$2:$H$78,4,FALSE)</f>
        <v>46</v>
      </c>
      <c r="Z16" s="15">
        <f>VLOOKUP(B16,'[3]Sheet 1'!$A$2:$H$78,5,FALSE)</f>
        <v>48.9</v>
      </c>
      <c r="AA16" s="15">
        <f>VLOOKUP($B16,'[4]Sheet 1'!$A$2:$H$77,3,FALSE)</f>
        <v>5.5</v>
      </c>
      <c r="AB16" s="15">
        <f>VLOOKUP($B16,'[4]Sheet 1'!$A$2:$H$77,4,FALSE)</f>
        <v>14.4</v>
      </c>
      <c r="AC16" s="15">
        <f>VLOOKUP($B16,'[4]Sheet 1'!$A$2:$H$77,5,FALSE)</f>
        <v>15.1</v>
      </c>
      <c r="AD16" s="15">
        <f>VLOOKUP($B16,'[5]Sheet 1'!$A$2:$G$82,3,FALSE)</f>
        <v>72.5</v>
      </c>
      <c r="AE16" s="15">
        <f>VLOOKUP($B16,'[5]Sheet 1'!$A$2:$G$82,4,FALSE)</f>
        <v>93.4</v>
      </c>
      <c r="AF16" s="15">
        <f>VLOOKUP($B16,'[5]Sheet 1'!$A$2:$G$82,5,FALSE)</f>
        <v>93.5</v>
      </c>
      <c r="AG16" s="15">
        <f>VLOOKUP($B16,'[6]Sheet 1'!$A$2:$G$77,3,FALSE)</f>
        <v>10</v>
      </c>
      <c r="AH16" s="15">
        <f>VLOOKUP($B16,'[6]Sheet 1'!$A$2:$G$77,4,FALSE)</f>
        <v>10.7</v>
      </c>
      <c r="AI16" s="15">
        <f>VLOOKUP($B16,'[6]Sheet 1'!$A$2:$G$77,5,FALSE)</f>
        <v>9.1</v>
      </c>
      <c r="AJ16" s="18">
        <f>VLOOKUP($B16,'[7]Sheet 1'!$A$2:$F$54,2,FALSE)</f>
        <v>74.3</v>
      </c>
      <c r="AK16" s="18">
        <f>VLOOKUP($B16,'[7]Sheet 1'!$A$2:$F$54,3,FALSE)</f>
        <v>51.2</v>
      </c>
      <c r="AL16" s="18">
        <f>VLOOKUP($B16,'[7]Sheet 1'!$A$2:$F$54,4,FALSE)</f>
        <v>47.8</v>
      </c>
      <c r="AM16" s="18">
        <f>VLOOKUP($B16,'[8]Sheet 1'!$A$2:$F$54,2,FALSE)</f>
        <v>88.6</v>
      </c>
      <c r="AN16" s="18">
        <f>VLOOKUP($B16,'[8]Sheet 1'!$A$2:$F$54,3,FALSE)</f>
        <v>67.099999999999994</v>
      </c>
      <c r="AO16" s="18">
        <f>VLOOKUP($B16,'[8]Sheet 1'!$A$2:$F$54,4,FALSE)</f>
        <v>63.4</v>
      </c>
      <c r="AP16" s="18">
        <f>VLOOKUP($B16,'[24]Sheet 1'!$A$2:$I$53,5,FALSE)</f>
        <v>1.88</v>
      </c>
      <c r="AQ16" s="18">
        <f>VLOOKUP($B16,'[24]Sheet 1'!$A$2:$I$53,6,FALSE)</f>
        <v>1.53</v>
      </c>
      <c r="AR16" s="18">
        <f>VLOOKUP($B16,'[24]Sheet 1'!$A$2:$I$53,8,FALSE)</f>
        <v>1.43</v>
      </c>
      <c r="AS16" s="15">
        <f>VLOOKUP($B16,'[9]Sheet 1'!$A$2:$I$80,5,FALSE)</f>
        <v>16</v>
      </c>
      <c r="AT16" s="15">
        <f>VLOOKUP($B16,'[9]Sheet 1'!$A$2:$I$80,6,FALSE)</f>
        <v>19.600000000000001</v>
      </c>
      <c r="AU16" s="15">
        <f>VLOOKUP($B16,'[9]Sheet 1'!$A$2:$I$80,8,FALSE)</f>
        <v>21.3</v>
      </c>
      <c r="AV16" s="15">
        <f>VLOOKUP($B16,'[10]Sheet 1'!$A$2:$D$55,2,FALSE)</f>
        <v>25</v>
      </c>
      <c r="AW16" s="15">
        <f>VLOOKUP($B16,'[10]Sheet 1'!$A$2:$D$55,3,FALSE)</f>
        <v>46.1</v>
      </c>
      <c r="AX16" s="15">
        <f>VLOOKUP($B16,'[10]Sheet 1'!$A$2:$D$55,4,FALSE)</f>
        <v>50.7</v>
      </c>
      <c r="AY16" s="15">
        <f>VLOOKUP($B16,'[11]Sheet 1'!$A$2:$D$55,2,FALSE)</f>
        <v>40</v>
      </c>
      <c r="AZ16" s="15">
        <f>VLOOKUP($B16,'[11]Sheet 1'!$A$2:$D$55,3,FALSE)</f>
        <v>30.4</v>
      </c>
      <c r="BA16" s="15">
        <f>VLOOKUP($B16,'[11]Sheet 1'!$A$2:$D$55,4,FALSE)</f>
        <v>31.8</v>
      </c>
      <c r="BB16" s="15">
        <f>VLOOKUP($B16,'[12]Sheet 1'!$A$2:$D$55,2,FALSE)</f>
        <v>15</v>
      </c>
      <c r="BC16" s="15">
        <f>VLOOKUP($B16,'[12]Sheet 1'!$A$2:$D$55,3,FALSE)</f>
        <v>14.7</v>
      </c>
      <c r="BD16" s="15">
        <f>VLOOKUP($B16,'[12]Sheet 1'!$A$2:$D$55,4,FALSE)</f>
        <v>9.9</v>
      </c>
      <c r="BH16" s="15">
        <f>VLOOKUP($B16,'[13]Sheet 1'!$A$2:$D$55,2,FALSE)</f>
        <v>0</v>
      </c>
      <c r="BI16" s="15">
        <f>VLOOKUP($B16,'[13]Sheet 1'!$A$2:$D$55,3,FALSE)</f>
        <v>2.1</v>
      </c>
      <c r="BJ16" s="15">
        <f>VLOOKUP($B16,'[13]Sheet 1'!$A$2:$D$55,4,FALSE)</f>
        <v>1.2</v>
      </c>
      <c r="BK16" s="19">
        <f>VLOOKUP($B16,'[14]Sheet 1'!$A$2:$E$56,3,FALSE)</f>
        <v>71.400000000000006</v>
      </c>
      <c r="BL16" s="19">
        <f>VLOOKUP($B16,'[14]Sheet 1'!$A$2:$E$56,4,FALSE)</f>
        <v>86.4</v>
      </c>
      <c r="BM16" s="19">
        <f>VLOOKUP($B16,'[14]Sheet 1'!$A$2:$E$56,5,FALSE)</f>
        <v>82.7</v>
      </c>
      <c r="BN16" s="19">
        <f>VLOOKUP($B16,'[14]Sheet 1'!$A$57:$E$111,3,FALSE)</f>
        <v>80</v>
      </c>
      <c r="BO16" s="19">
        <f>VLOOKUP($B16,'[14]Sheet 1'!$A$57:$E$111,4,FALSE)</f>
        <v>94.2</v>
      </c>
      <c r="BP16" s="19">
        <f>VLOOKUP($B16,'[14]Sheet 1'!$A$57:$E$111,5,FALSE)</f>
        <v>88.6</v>
      </c>
      <c r="BQ16" s="19">
        <f>VLOOKUP($B16,'[14]Sheet 1'!$A$112:$E$163,3,FALSE)</f>
        <v>100</v>
      </c>
      <c r="BR16" s="19">
        <f>VLOOKUP($B16,'[14]Sheet 1'!$A$112:$E$163,4,FALSE)</f>
        <v>80.099999999999994</v>
      </c>
      <c r="BS16" s="19">
        <f>VLOOKUP($B16,'[14]Sheet 1'!$A$112:$E$163,5,FALSE)</f>
        <v>79.7</v>
      </c>
      <c r="BT16" s="19">
        <f>VLOOKUP($B16,'[15]Sheet 1'!$A$2:$H$55,2,FALSE)</f>
        <v>81.8</v>
      </c>
      <c r="BU16" s="19">
        <f>VLOOKUP($B16,'[15]Sheet 1'!$A$2:$H$55,3,FALSE)</f>
        <v>82.7</v>
      </c>
      <c r="BV16" s="19">
        <f>VLOOKUP($B16,'[15]Sheet 1'!$A$2:$H$55,4,FALSE)</f>
        <v>81.3</v>
      </c>
      <c r="BW16" s="15">
        <f>VLOOKUP($B16,'[16]Sheet 1'!$A$2:$D$55,2,FALSE)</f>
        <v>-8.9000000000000092</v>
      </c>
      <c r="BX16" s="15">
        <f>VLOOKUP($B16,'[16]Sheet 1'!$A$2:$D$55,3,FALSE)</f>
        <v>-8.3000000000000007</v>
      </c>
      <c r="BY16" s="15">
        <f>VLOOKUP($B16,'[16]Sheet 1'!$A$2:$D$55,4,FALSE)</f>
        <v>-11.7</v>
      </c>
      <c r="BZ16" s="15">
        <f>VLOOKUP($B16,'[17]Sheet 1'!$A$2:$D$55,2,FALSE)</f>
        <v>5.4</v>
      </c>
      <c r="CA16" s="15">
        <f>VLOOKUP($B16,'[17]Sheet 1'!$A$2:$D$55,3,FALSE)</f>
        <v>7.1</v>
      </c>
      <c r="CB16" s="15">
        <f>VLOOKUP($B16,'[17]Sheet 1'!$A$2:$D$55,4,FALSE)</f>
        <v>7.9</v>
      </c>
      <c r="CC16" s="18">
        <f>VLOOKUP($B16,'[18]Sheet 1'!$A$2:$D$55,2,FALSE)</f>
        <v>14.2</v>
      </c>
      <c r="CD16" s="18">
        <f>VLOOKUP($B16,'[18]Sheet 1'!$A$2:$D$55,3,FALSE)</f>
        <v>15.9</v>
      </c>
      <c r="CE16" s="18">
        <f>VLOOKUP($B16,'[18]Sheet 1'!$A$2:$D$55,4,FALSE)</f>
        <v>15.3</v>
      </c>
      <c r="CF16" s="19">
        <f>VLOOKUP($B16,'[19]Sheet 1'!$A$2:$D$55,2,FALSE)</f>
        <v>14.6</v>
      </c>
      <c r="CG16" s="19">
        <f>VLOOKUP($B16,'[19]Sheet 1'!$A$2:$D$55,3,FALSE)</f>
        <v>14.6</v>
      </c>
      <c r="CH16" s="19">
        <f>VLOOKUP($B16,'[19]Sheet 1'!$A$2:$D$55,4,FALSE)</f>
        <v>14.6</v>
      </c>
      <c r="CI16" s="4"/>
      <c r="CJ16" s="4"/>
      <c r="CK16" s="4"/>
      <c r="CL16" s="9" t="s">
        <v>293</v>
      </c>
      <c r="CM16" s="8" t="s">
        <v>293</v>
      </c>
      <c r="CN16" s="8" t="s">
        <v>293</v>
      </c>
      <c r="CO16" s="15">
        <f>VLOOKUP($B16,'[20]Sheet 1'!$C$2:$H$80,4,FALSE)</f>
        <v>66.2</v>
      </c>
      <c r="CP16" s="15">
        <f>VLOOKUP($B16,'[20]Sheet 1'!$C$2:$H$80,5,FALSE)</f>
        <v>51.1</v>
      </c>
      <c r="CQ16" s="15">
        <f>VLOOKUP($B16,'[20]Sheet 1'!$C$2:$H$80,6,FALSE)</f>
        <v>73.900000000000006</v>
      </c>
      <c r="CR16" s="15">
        <f>VLOOKUP($B16,'[21]Sheet 1'!$C$2:$H$80,4,FALSE)</f>
        <v>6</v>
      </c>
      <c r="CS16" s="15">
        <f>VLOOKUP($B16,'[21]Sheet 1'!$C$2:$H$80,5,FALSE)</f>
        <v>6.3</v>
      </c>
      <c r="CT16" s="15">
        <f>VLOOKUP($B16,'[21]Sheet 1'!$C$2:$H$80,6,FALSE)</f>
        <v>5.8</v>
      </c>
      <c r="CU16" s="15">
        <f>VLOOKUP($B16,'[22]Sheet 1'!$A$2:$E$80,3,FALSE)</f>
        <v>42.9</v>
      </c>
      <c r="CV16" s="15">
        <f>VLOOKUP($B16,'[22]Sheet 1'!$A$2:$E$80,4,FALSE)</f>
        <v>44.7</v>
      </c>
      <c r="CW16" s="15">
        <f>VLOOKUP($B16,'[22]Sheet 1'!$A$2:$E$80,5,FALSE)</f>
        <v>43.7</v>
      </c>
      <c r="CX16" s="4" t="str">
        <f t="shared" si="0"/>
        <v>9830297F</v>
      </c>
      <c r="CY16" s="6" t="s">
        <v>293</v>
      </c>
      <c r="CZ16" s="6" t="s">
        <v>293</v>
      </c>
      <c r="DA16" s="6" t="s">
        <v>293</v>
      </c>
      <c r="DD16" s="10"/>
    </row>
    <row r="17" spans="1:108">
      <c r="A17" s="2" t="s">
        <v>146</v>
      </c>
      <c r="B17" s="2" t="s">
        <v>62</v>
      </c>
      <c r="C17" s="2" t="s">
        <v>97</v>
      </c>
      <c r="D17" s="2" t="s">
        <v>118</v>
      </c>
      <c r="E17" s="2" t="s">
        <v>106</v>
      </c>
      <c r="F17" s="3">
        <v>136</v>
      </c>
      <c r="G17" s="3" t="s">
        <v>9</v>
      </c>
      <c r="H17" s="3" t="s">
        <v>9</v>
      </c>
      <c r="I17" s="12">
        <v>128</v>
      </c>
      <c r="J17" s="13" t="s">
        <v>9</v>
      </c>
      <c r="K17" s="13" t="s">
        <v>9</v>
      </c>
      <c r="L17" s="12">
        <v>124</v>
      </c>
      <c r="M17" s="13" t="s">
        <v>9</v>
      </c>
      <c r="N17" s="13" t="s">
        <v>9</v>
      </c>
      <c r="O17" s="14">
        <f>VLOOKUP(B17,'[1]Sheet 1'!$A$2:$F$73,5,FALSE)</f>
        <v>108</v>
      </c>
      <c r="P17" s="12" t="s">
        <v>9</v>
      </c>
      <c r="Q17" s="12" t="s">
        <v>9</v>
      </c>
      <c r="R17" s="8" t="e">
        <f>VLOOKUP($B17,Extract_R_xx_xx_26!$B$2:$H$75,2,FALSE)</f>
        <v>#N/A</v>
      </c>
      <c r="S17" s="3" t="e">
        <f>VLOOKUP($B17,Extract_R_xx_xx_26!$B$2:$H$75,3,FALSE)</f>
        <v>#N/A</v>
      </c>
      <c r="T17" s="8" t="e">
        <f>VLOOKUP($B17,Extract_R_xx_xx_26!$B$2:$H$75,4,FALSE)</f>
        <v>#N/A</v>
      </c>
      <c r="U17" s="15">
        <f>VLOOKUP(B17,'[2]Sheet 1'!$A$2:$F$55,2,FALSE)</f>
        <v>175.6</v>
      </c>
      <c r="V17" s="15">
        <f>VLOOKUP(B17,'[2]Sheet 1'!$A$2:$F$55,3,FALSE)</f>
        <v>150.80000000000001</v>
      </c>
      <c r="W17" s="15">
        <f>VLOOKUP(B17,'[2]Sheet 1'!$A$2:$F$55,4,FALSE)</f>
        <v>137.9</v>
      </c>
      <c r="X17" s="15">
        <f>VLOOKUP(B17,'[3]Sheet 1'!$A$2:$H$78,3,FALSE)</f>
        <v>53.7</v>
      </c>
      <c r="Y17" s="15">
        <f>VLOOKUP(B17,'[3]Sheet 1'!$A$2:$H$78,4,FALSE)</f>
        <v>46</v>
      </c>
      <c r="Z17" s="15">
        <f>VLOOKUP(B17,'[3]Sheet 1'!$A$2:$H$78,5,FALSE)</f>
        <v>48.9</v>
      </c>
      <c r="AA17" s="15">
        <f>VLOOKUP($B17,'[4]Sheet 1'!$A$2:$H$77,3,FALSE)</f>
        <v>5.6</v>
      </c>
      <c r="AB17" s="15">
        <f>VLOOKUP($B17,'[4]Sheet 1'!$A$2:$H$77,4,FALSE)</f>
        <v>14.4</v>
      </c>
      <c r="AC17" s="15">
        <f>VLOOKUP($B17,'[4]Sheet 1'!$A$2:$H$77,5,FALSE)</f>
        <v>15.1</v>
      </c>
      <c r="AD17" s="15">
        <f>VLOOKUP($B17,'[5]Sheet 1'!$A$2:$G$82,3,FALSE)</f>
        <v>81.599999999999994</v>
      </c>
      <c r="AE17" s="15">
        <f>VLOOKUP($B17,'[5]Sheet 1'!$A$2:$G$82,4,FALSE)</f>
        <v>93.4</v>
      </c>
      <c r="AF17" s="15">
        <f>VLOOKUP($B17,'[5]Sheet 1'!$A$2:$G$82,5,FALSE)</f>
        <v>93.5</v>
      </c>
      <c r="AG17" s="15">
        <f>VLOOKUP($B17,'[6]Sheet 1'!$A$2:$G$77,3,FALSE)</f>
        <v>24</v>
      </c>
      <c r="AH17" s="15">
        <f>VLOOKUP($B17,'[6]Sheet 1'!$A$2:$G$77,4,FALSE)</f>
        <v>10.7</v>
      </c>
      <c r="AI17" s="15">
        <f>VLOOKUP($B17,'[6]Sheet 1'!$A$2:$G$77,5,FALSE)</f>
        <v>9.1</v>
      </c>
      <c r="AJ17" s="18">
        <f>VLOOKUP($B17,'[7]Sheet 1'!$A$2:$F$54,2,FALSE)</f>
        <v>69.2</v>
      </c>
      <c r="AK17" s="18">
        <f>VLOOKUP($B17,'[7]Sheet 1'!$A$2:$F$54,3,FALSE)</f>
        <v>51.2</v>
      </c>
      <c r="AL17" s="18">
        <f>VLOOKUP($B17,'[7]Sheet 1'!$A$2:$F$54,4,FALSE)</f>
        <v>47.8</v>
      </c>
      <c r="AM17" s="18">
        <f>VLOOKUP($B17,'[8]Sheet 1'!$A$2:$F$54,2,FALSE)</f>
        <v>78.599999999999994</v>
      </c>
      <c r="AN17" s="18">
        <f>VLOOKUP($B17,'[8]Sheet 1'!$A$2:$F$54,3,FALSE)</f>
        <v>67.099999999999994</v>
      </c>
      <c r="AO17" s="18">
        <f>VLOOKUP($B17,'[8]Sheet 1'!$A$2:$F$54,4,FALSE)</f>
        <v>63.4</v>
      </c>
      <c r="AP17" s="18">
        <f>VLOOKUP($B17,'[24]Sheet 1'!$A$2:$I$53,5,FALSE)</f>
        <v>1.94</v>
      </c>
      <c r="AQ17" s="18">
        <f>VLOOKUP($B17,'[24]Sheet 1'!$A$2:$I$53,6,FALSE)</f>
        <v>1.53</v>
      </c>
      <c r="AR17" s="18">
        <f>VLOOKUP($B17,'[24]Sheet 1'!$A$2:$I$53,8,FALSE)</f>
        <v>1.43</v>
      </c>
      <c r="AS17" s="15">
        <f>VLOOKUP($B17,'[9]Sheet 1'!$A$2:$I$80,5,FALSE)</f>
        <v>13.5</v>
      </c>
      <c r="AT17" s="15">
        <f>VLOOKUP($B17,'[9]Sheet 1'!$A$2:$I$80,6,FALSE)</f>
        <v>19.600000000000001</v>
      </c>
      <c r="AU17" s="15">
        <f>VLOOKUP($B17,'[9]Sheet 1'!$A$2:$I$80,8,FALSE)</f>
        <v>21.3</v>
      </c>
      <c r="AV17" s="15">
        <f>VLOOKUP($B17,'[10]Sheet 1'!$A$2:$D$55,2,FALSE)</f>
        <v>16</v>
      </c>
      <c r="AW17" s="15">
        <f>VLOOKUP($B17,'[10]Sheet 1'!$A$2:$D$55,3,FALSE)</f>
        <v>46.1</v>
      </c>
      <c r="AX17" s="15">
        <f>VLOOKUP($B17,'[10]Sheet 1'!$A$2:$D$55,4,FALSE)</f>
        <v>50.7</v>
      </c>
      <c r="AY17" s="15">
        <f>VLOOKUP($B17,'[11]Sheet 1'!$A$2:$D$55,2,FALSE)</f>
        <v>20</v>
      </c>
      <c r="AZ17" s="15">
        <f>VLOOKUP($B17,'[11]Sheet 1'!$A$2:$D$55,3,FALSE)</f>
        <v>30.4</v>
      </c>
      <c r="BA17" s="15">
        <f>VLOOKUP($B17,'[11]Sheet 1'!$A$2:$D$55,4,FALSE)</f>
        <v>31.8</v>
      </c>
      <c r="BB17" s="15">
        <f>VLOOKUP($B17,'[12]Sheet 1'!$A$2:$D$55,2,FALSE)</f>
        <v>56</v>
      </c>
      <c r="BC17" s="15">
        <f>VLOOKUP($B17,'[12]Sheet 1'!$A$2:$D$55,3,FALSE)</f>
        <v>14.7</v>
      </c>
      <c r="BD17" s="15">
        <f>VLOOKUP($B17,'[12]Sheet 1'!$A$2:$D$55,4,FALSE)</f>
        <v>9.9</v>
      </c>
      <c r="BH17" s="15">
        <f>VLOOKUP($B17,'[13]Sheet 1'!$A$2:$D$55,2,FALSE)</f>
        <v>0</v>
      </c>
      <c r="BI17" s="15">
        <f>VLOOKUP($B17,'[13]Sheet 1'!$A$2:$D$55,3,FALSE)</f>
        <v>2.1</v>
      </c>
      <c r="BJ17" s="15">
        <f>VLOOKUP($B17,'[13]Sheet 1'!$A$2:$D$55,4,FALSE)</f>
        <v>1.2</v>
      </c>
      <c r="BK17" s="19">
        <f>VLOOKUP($B17,'[14]Sheet 1'!$A$2:$E$56,3,FALSE)</f>
        <v>90</v>
      </c>
      <c r="BL17" s="19">
        <f>VLOOKUP($B17,'[14]Sheet 1'!$A$2:$E$56,4,FALSE)</f>
        <v>86.4</v>
      </c>
      <c r="BM17" s="19">
        <f>VLOOKUP($B17,'[14]Sheet 1'!$A$2:$E$56,5,FALSE)</f>
        <v>82.7</v>
      </c>
      <c r="BN17" s="19">
        <f>VLOOKUP($B17,'[14]Sheet 1'!$A$57:$E$111,3,FALSE)</f>
        <v>100</v>
      </c>
      <c r="BO17" s="19">
        <f>VLOOKUP($B17,'[14]Sheet 1'!$A$57:$E$111,4,FALSE)</f>
        <v>94.2</v>
      </c>
      <c r="BP17" s="19">
        <f>VLOOKUP($B17,'[14]Sheet 1'!$A$57:$E$111,5,FALSE)</f>
        <v>88.6</v>
      </c>
      <c r="BQ17" s="19">
        <f>VLOOKUP($B17,'[14]Sheet 1'!$A$112:$E$163,3,FALSE)</f>
        <v>85.7</v>
      </c>
      <c r="BR17" s="19">
        <f>VLOOKUP($B17,'[14]Sheet 1'!$A$112:$E$163,4,FALSE)</f>
        <v>80.099999999999994</v>
      </c>
      <c r="BS17" s="19">
        <f>VLOOKUP($B17,'[14]Sheet 1'!$A$112:$E$163,5,FALSE)</f>
        <v>79.7</v>
      </c>
      <c r="BT17" s="19">
        <f>VLOOKUP($B17,'[15]Sheet 1'!$A$2:$H$55,2,FALSE)</f>
        <v>42.9</v>
      </c>
      <c r="BU17" s="19">
        <f>VLOOKUP($B17,'[15]Sheet 1'!$A$2:$H$55,3,FALSE)</f>
        <v>82.7</v>
      </c>
      <c r="BV17" s="19">
        <f>VLOOKUP($B17,'[15]Sheet 1'!$A$2:$H$55,4,FALSE)</f>
        <v>81.3</v>
      </c>
      <c r="BW17" s="15">
        <f>VLOOKUP($B17,'[16]Sheet 1'!$A$2:$D$55,2,FALSE)</f>
        <v>-3.8</v>
      </c>
      <c r="BX17" s="15">
        <f>VLOOKUP($B17,'[16]Sheet 1'!$A$2:$D$55,3,FALSE)</f>
        <v>-8.3000000000000007</v>
      </c>
      <c r="BY17" s="15">
        <f>VLOOKUP($B17,'[16]Sheet 1'!$A$2:$D$55,4,FALSE)</f>
        <v>-11.7</v>
      </c>
      <c r="BZ17" s="15">
        <f>VLOOKUP($B17,'[17]Sheet 1'!$A$2:$D$55,2,FALSE)</f>
        <v>3.5</v>
      </c>
      <c r="CA17" s="15">
        <f>VLOOKUP($B17,'[17]Sheet 1'!$A$2:$D$55,3,FALSE)</f>
        <v>7.1</v>
      </c>
      <c r="CB17" s="15">
        <f>VLOOKUP($B17,'[17]Sheet 1'!$A$2:$D$55,4,FALSE)</f>
        <v>7.9</v>
      </c>
      <c r="CC17" s="18">
        <f>VLOOKUP($B17,'[18]Sheet 1'!$A$2:$D$55,2,FALSE)</f>
        <v>16.399999999999999</v>
      </c>
      <c r="CD17" s="18">
        <f>VLOOKUP($B17,'[18]Sheet 1'!$A$2:$D$55,3,FALSE)</f>
        <v>15.9</v>
      </c>
      <c r="CE17" s="18">
        <f>VLOOKUP($B17,'[18]Sheet 1'!$A$2:$D$55,4,FALSE)</f>
        <v>15.3</v>
      </c>
      <c r="CF17" s="19">
        <f>VLOOKUP($B17,'[19]Sheet 1'!$A$2:$D$55,2,FALSE)</f>
        <v>12.4</v>
      </c>
      <c r="CG17" s="19">
        <f>VLOOKUP($B17,'[19]Sheet 1'!$A$2:$D$55,3,FALSE)</f>
        <v>14.6</v>
      </c>
      <c r="CH17" s="19">
        <f>VLOOKUP($B17,'[19]Sheet 1'!$A$2:$D$55,4,FALSE)</f>
        <v>14.6</v>
      </c>
      <c r="CI17" s="4"/>
      <c r="CJ17" s="4"/>
      <c r="CK17" s="4"/>
      <c r="CL17" s="9" t="s">
        <v>293</v>
      </c>
      <c r="CM17" s="8" t="s">
        <v>293</v>
      </c>
      <c r="CN17" s="8" t="s">
        <v>293</v>
      </c>
      <c r="CO17" s="15">
        <f>VLOOKUP($B17,'[20]Sheet 1'!$C$2:$H$80,4,FALSE)</f>
        <v>31.2</v>
      </c>
      <c r="CP17" s="15">
        <f>VLOOKUP($B17,'[20]Sheet 1'!$C$2:$H$80,5,FALSE)</f>
        <v>51.1</v>
      </c>
      <c r="CQ17" s="15">
        <f>VLOOKUP($B17,'[20]Sheet 1'!$C$2:$H$80,6,FALSE)</f>
        <v>73.900000000000006</v>
      </c>
      <c r="CR17" s="15">
        <f>VLOOKUP($B17,'[21]Sheet 1'!$C$2:$H$80,4,FALSE)</f>
        <v>4.0999999999999996</v>
      </c>
      <c r="CS17" s="15">
        <f>VLOOKUP($B17,'[21]Sheet 1'!$C$2:$H$80,5,FALSE)</f>
        <v>6.3</v>
      </c>
      <c r="CT17" s="15">
        <f>VLOOKUP($B17,'[21]Sheet 1'!$C$2:$H$80,6,FALSE)</f>
        <v>5.8</v>
      </c>
      <c r="CU17" s="15">
        <f>VLOOKUP($B17,'[22]Sheet 1'!$A$2:$E$80,3,FALSE)</f>
        <v>39.799999999999997</v>
      </c>
      <c r="CV17" s="15">
        <f>VLOOKUP($B17,'[22]Sheet 1'!$A$2:$E$80,4,FALSE)</f>
        <v>44.7</v>
      </c>
      <c r="CW17" s="15">
        <f>VLOOKUP($B17,'[22]Sheet 1'!$A$2:$E$80,5,FALSE)</f>
        <v>43.7</v>
      </c>
      <c r="CX17" s="4" t="str">
        <f t="shared" si="0"/>
        <v>9830354T</v>
      </c>
      <c r="CY17" s="6" t="s">
        <v>293</v>
      </c>
      <c r="CZ17" s="6" t="s">
        <v>293</v>
      </c>
      <c r="DA17" s="6" t="s">
        <v>293</v>
      </c>
      <c r="DD17" s="10"/>
    </row>
    <row r="18" spans="1:108">
      <c r="A18" s="2" t="s">
        <v>147</v>
      </c>
      <c r="B18" s="2" t="s">
        <v>63</v>
      </c>
      <c r="C18" s="2" t="s">
        <v>23</v>
      </c>
      <c r="D18" s="2" t="s">
        <v>116</v>
      </c>
      <c r="E18" s="2" t="s">
        <v>105</v>
      </c>
      <c r="F18" s="3">
        <v>117</v>
      </c>
      <c r="G18" s="3" t="s">
        <v>9</v>
      </c>
      <c r="H18" s="3" t="s">
        <v>9</v>
      </c>
      <c r="I18" s="12">
        <v>74</v>
      </c>
      <c r="J18" s="13" t="s">
        <v>9</v>
      </c>
      <c r="K18" s="13" t="s">
        <v>9</v>
      </c>
      <c r="L18" s="12">
        <v>76</v>
      </c>
      <c r="M18" s="13" t="s">
        <v>9</v>
      </c>
      <c r="N18" s="13" t="s">
        <v>9</v>
      </c>
      <c r="O18" s="14">
        <f>VLOOKUP(B18,'[1]Sheet 1'!$A$2:$F$73,5,FALSE)</f>
        <v>152</v>
      </c>
      <c r="P18" s="12" t="s">
        <v>9</v>
      </c>
      <c r="Q18" s="12" t="s">
        <v>9</v>
      </c>
      <c r="R18" s="8" t="e">
        <f>VLOOKUP($B18,Extract_R_xx_xx_26!$B$2:$H$75,2,FALSE)</f>
        <v>#N/A</v>
      </c>
      <c r="S18" s="3" t="e">
        <f>VLOOKUP($B18,Extract_R_xx_xx_26!$B$2:$H$75,3,FALSE)</f>
        <v>#N/A</v>
      </c>
      <c r="T18" s="8" t="e">
        <f>VLOOKUP($B18,Extract_R_xx_xx_26!$B$2:$H$75,4,FALSE)</f>
        <v>#N/A</v>
      </c>
      <c r="U18" s="15">
        <f>VLOOKUP(B18,'[2]Sheet 1'!$A$2:$F$55,2,FALSE)</f>
        <v>171.2</v>
      </c>
      <c r="V18" s="15">
        <f>VLOOKUP(B18,'[2]Sheet 1'!$A$2:$F$55,3,FALSE)</f>
        <v>129.69999999999999</v>
      </c>
      <c r="W18" s="15">
        <f>VLOOKUP(B18,'[2]Sheet 1'!$A$2:$F$55,4,FALSE)</f>
        <v>137.9</v>
      </c>
      <c r="X18" s="15">
        <f>VLOOKUP(B18,'[3]Sheet 1'!$A$2:$H$78,3,FALSE)</f>
        <v>91.4</v>
      </c>
      <c r="Y18" s="15">
        <f>VLOOKUP(B18,'[3]Sheet 1'!$A$2:$H$78,4,FALSE)</f>
        <v>49.7</v>
      </c>
      <c r="Z18" s="15">
        <f>VLOOKUP(B18,'[3]Sheet 1'!$A$2:$H$78,5,FALSE)</f>
        <v>48.9</v>
      </c>
      <c r="AA18" s="15">
        <f>VLOOKUP($B18,'[4]Sheet 1'!$A$2:$H$77,3,FALSE)</f>
        <v>0.7</v>
      </c>
      <c r="AB18" s="15">
        <f>VLOOKUP($B18,'[4]Sheet 1'!$A$2:$H$77,4,FALSE)</f>
        <v>15.3</v>
      </c>
      <c r="AC18" s="15">
        <f>VLOOKUP($B18,'[4]Sheet 1'!$A$2:$H$77,5,FALSE)</f>
        <v>15.1</v>
      </c>
      <c r="AD18" s="15">
        <f>VLOOKUP($B18,'[5]Sheet 1'!$A$2:$G$82,3,FALSE)</f>
        <v>64.400000000000006</v>
      </c>
      <c r="AE18" s="15">
        <f>VLOOKUP($B18,'[5]Sheet 1'!$A$2:$G$82,4,FALSE)</f>
        <v>93.5</v>
      </c>
      <c r="AF18" s="15">
        <f>VLOOKUP($B18,'[5]Sheet 1'!$A$2:$G$82,5,FALSE)</f>
        <v>93.5</v>
      </c>
      <c r="AG18" s="15">
        <f>VLOOKUP($B18,'[6]Sheet 1'!$A$2:$G$77,3,FALSE)</f>
        <v>11.6</v>
      </c>
      <c r="AH18" s="15">
        <f>VLOOKUP($B18,'[6]Sheet 1'!$A$2:$G$77,4,FALSE)</f>
        <v>8.6999999999999993</v>
      </c>
      <c r="AI18" s="15">
        <f>VLOOKUP($B18,'[6]Sheet 1'!$A$2:$G$77,5,FALSE)</f>
        <v>9.1</v>
      </c>
      <c r="AJ18" s="18">
        <f>VLOOKUP($B18,'[7]Sheet 1'!$A$2:$F$54,2,FALSE)</f>
        <v>77.8</v>
      </c>
      <c r="AK18" s="18">
        <f>VLOOKUP($B18,'[7]Sheet 1'!$A$2:$F$54,3,FALSE)</f>
        <v>46.7</v>
      </c>
      <c r="AL18" s="18">
        <f>VLOOKUP($B18,'[7]Sheet 1'!$A$2:$F$54,4,FALSE)</f>
        <v>47.8</v>
      </c>
      <c r="AM18" s="18">
        <f>VLOOKUP($B18,'[8]Sheet 1'!$A$2:$F$54,2,FALSE)</f>
        <v>85.2</v>
      </c>
      <c r="AN18" s="18">
        <f>VLOOKUP($B18,'[8]Sheet 1'!$A$2:$F$54,3,FALSE)</f>
        <v>62.3</v>
      </c>
      <c r="AO18" s="18">
        <f>VLOOKUP($B18,'[8]Sheet 1'!$A$2:$F$54,4,FALSE)</f>
        <v>63.4</v>
      </c>
      <c r="AP18" s="18">
        <f>VLOOKUP($B18,'[24]Sheet 1'!$A$2:$I$53,5,FALSE)</f>
        <v>1.62</v>
      </c>
      <c r="AQ18" s="18">
        <f>VLOOKUP($B18,'[24]Sheet 1'!$A$2:$I$53,6,FALSE)</f>
        <v>1.4</v>
      </c>
      <c r="AR18" s="18">
        <f>VLOOKUP($B18,'[24]Sheet 1'!$A$2:$I$53,8,FALSE)</f>
        <v>1.43</v>
      </c>
      <c r="AS18" s="15">
        <f>VLOOKUP($B18,'[9]Sheet 1'!$A$2:$I$80,5,FALSE)</f>
        <v>19</v>
      </c>
      <c r="AT18" s="15">
        <f>VLOOKUP($B18,'[9]Sheet 1'!$A$2:$I$80,6,FALSE)</f>
        <v>21.9</v>
      </c>
      <c r="AU18" s="15">
        <f>VLOOKUP($B18,'[9]Sheet 1'!$A$2:$I$80,8,FALSE)</f>
        <v>21.3</v>
      </c>
      <c r="AV18" s="15">
        <f>VLOOKUP($B18,'[10]Sheet 1'!$A$2:$D$55,2,FALSE)</f>
        <v>25</v>
      </c>
      <c r="AW18" s="15">
        <f>VLOOKUP($B18,'[10]Sheet 1'!$A$2:$D$55,3,FALSE)</f>
        <v>52.1</v>
      </c>
      <c r="AX18" s="15">
        <f>VLOOKUP($B18,'[10]Sheet 1'!$A$2:$D$55,4,FALSE)</f>
        <v>50.7</v>
      </c>
      <c r="AY18" s="15">
        <f>VLOOKUP($B18,'[11]Sheet 1'!$A$2:$D$55,2,FALSE)</f>
        <v>37.5</v>
      </c>
      <c r="AZ18" s="15">
        <f>VLOOKUP($B18,'[11]Sheet 1'!$A$2:$D$55,3,FALSE)</f>
        <v>32.200000000000003</v>
      </c>
      <c r="BA18" s="15">
        <f>VLOOKUP($B18,'[11]Sheet 1'!$A$2:$D$55,4,FALSE)</f>
        <v>31.8</v>
      </c>
      <c r="BB18" s="15">
        <f>VLOOKUP($B18,'[12]Sheet 1'!$A$2:$D$55,2,FALSE)</f>
        <v>37.5</v>
      </c>
      <c r="BC18" s="15">
        <f>VLOOKUP($B18,'[12]Sheet 1'!$A$2:$D$55,3,FALSE)</f>
        <v>8.4</v>
      </c>
      <c r="BD18" s="15">
        <f>VLOOKUP($B18,'[12]Sheet 1'!$A$2:$D$55,4,FALSE)</f>
        <v>9.9</v>
      </c>
      <c r="BH18" s="15">
        <f>VLOOKUP($B18,'[13]Sheet 1'!$A$2:$D$55,2,FALSE)</f>
        <v>0</v>
      </c>
      <c r="BI18" s="15">
        <f>VLOOKUP($B18,'[13]Sheet 1'!$A$2:$D$55,3,FALSE)</f>
        <v>1</v>
      </c>
      <c r="BJ18" s="15">
        <f>VLOOKUP($B18,'[13]Sheet 1'!$A$2:$D$55,4,FALSE)</f>
        <v>1.2</v>
      </c>
      <c r="BK18" s="19">
        <f>VLOOKUP($B18,'[14]Sheet 1'!$A$2:$E$56,3,FALSE)</f>
        <v>100</v>
      </c>
      <c r="BL18" s="19">
        <f>VLOOKUP($B18,'[14]Sheet 1'!$A$2:$E$56,4,FALSE)</f>
        <v>81.8</v>
      </c>
      <c r="BM18" s="19">
        <f>VLOOKUP($B18,'[14]Sheet 1'!$A$2:$E$56,5,FALSE)</f>
        <v>82.7</v>
      </c>
      <c r="BN18" s="19">
        <f>VLOOKUP($B18,'[14]Sheet 1'!$A$57:$E$111,3,FALSE)</f>
        <v>100</v>
      </c>
      <c r="BO18" s="19">
        <f>VLOOKUP($B18,'[14]Sheet 1'!$A$57:$E$111,4,FALSE)</f>
        <v>86.8</v>
      </c>
      <c r="BP18" s="19">
        <f>VLOOKUP($B18,'[14]Sheet 1'!$A$57:$E$111,5,FALSE)</f>
        <v>88.6</v>
      </c>
      <c r="BQ18" s="19" t="e">
        <f>VLOOKUP($B18,'[14]Sheet 1'!$A$112:$E$163,3,FALSE)</f>
        <v>#N/A</v>
      </c>
      <c r="BR18" s="19" t="e">
        <f>VLOOKUP($B18,'[14]Sheet 1'!$A$112:$E$163,4,FALSE)</f>
        <v>#N/A</v>
      </c>
      <c r="BS18" s="19" t="e">
        <f>VLOOKUP($B18,'[14]Sheet 1'!$A$112:$E$163,5,FALSE)</f>
        <v>#N/A</v>
      </c>
      <c r="BT18" s="19">
        <f>VLOOKUP($B18,'[15]Sheet 1'!$A$2:$H$55,2,FALSE)</f>
        <v>86.7</v>
      </c>
      <c r="BU18" s="19">
        <f>VLOOKUP($B18,'[15]Sheet 1'!$A$2:$H$55,3,FALSE)</f>
        <v>80.900000000000006</v>
      </c>
      <c r="BV18" s="19">
        <f>VLOOKUP($B18,'[15]Sheet 1'!$A$2:$H$55,4,FALSE)</f>
        <v>81.3</v>
      </c>
      <c r="BW18" s="15">
        <f>VLOOKUP($B18,'[16]Sheet 1'!$A$2:$D$55,2,FALSE)</f>
        <v>-15.4</v>
      </c>
      <c r="BX18" s="15">
        <f>VLOOKUP($B18,'[16]Sheet 1'!$A$2:$D$55,3,FALSE)</f>
        <v>-12.9</v>
      </c>
      <c r="BY18" s="15">
        <f>VLOOKUP($B18,'[16]Sheet 1'!$A$2:$D$55,4,FALSE)</f>
        <v>-11.7</v>
      </c>
      <c r="BZ18" s="15">
        <f>VLOOKUP($B18,'[17]Sheet 1'!$A$2:$D$55,2,FALSE)</f>
        <v>5.3</v>
      </c>
      <c r="CA18" s="15">
        <f>VLOOKUP($B18,'[17]Sheet 1'!$A$2:$D$55,3,FALSE)</f>
        <v>8.1</v>
      </c>
      <c r="CB18" s="15">
        <f>VLOOKUP($B18,'[17]Sheet 1'!$A$2:$D$55,4,FALSE)</f>
        <v>7.9</v>
      </c>
      <c r="CC18" s="18">
        <f>VLOOKUP($B18,'[18]Sheet 1'!$A$2:$D$55,2,FALSE)</f>
        <v>17.7</v>
      </c>
      <c r="CD18" s="18">
        <f>VLOOKUP($B18,'[18]Sheet 1'!$A$2:$D$55,3,FALSE)</f>
        <v>15.1</v>
      </c>
      <c r="CE18" s="18">
        <f>VLOOKUP($B18,'[18]Sheet 1'!$A$2:$D$55,4,FALSE)</f>
        <v>15.3</v>
      </c>
      <c r="CF18" s="19">
        <f>VLOOKUP($B18,'[19]Sheet 1'!$A$2:$D$55,2,FALSE)</f>
        <v>14.5</v>
      </c>
      <c r="CG18" s="19">
        <f>VLOOKUP($B18,'[19]Sheet 1'!$A$2:$D$55,3,FALSE)</f>
        <v>14.6</v>
      </c>
      <c r="CH18" s="19">
        <f>VLOOKUP($B18,'[19]Sheet 1'!$A$2:$D$55,4,FALSE)</f>
        <v>14.6</v>
      </c>
      <c r="CI18" s="4"/>
      <c r="CJ18" s="4"/>
      <c r="CK18" s="4"/>
      <c r="CL18" s="6" t="s">
        <v>293</v>
      </c>
      <c r="CM18" s="3" t="s">
        <v>293</v>
      </c>
      <c r="CN18" s="8" t="s">
        <v>293</v>
      </c>
      <c r="CO18" s="15">
        <f>VLOOKUP($B18,'[20]Sheet 1'!$C$2:$H$80,4,FALSE)</f>
        <v>51.1</v>
      </c>
      <c r="CP18" s="15">
        <f>VLOOKUP($B18,'[20]Sheet 1'!$C$2:$H$80,5,FALSE)</f>
        <v>80.599999999999994</v>
      </c>
      <c r="CQ18" s="15">
        <f>VLOOKUP($B18,'[20]Sheet 1'!$C$2:$H$80,6,FALSE)</f>
        <v>73.900000000000006</v>
      </c>
      <c r="CR18" s="15">
        <f>VLOOKUP($B18,'[21]Sheet 1'!$C$2:$H$80,4,FALSE)</f>
        <v>1.3</v>
      </c>
      <c r="CS18" s="15">
        <f>VLOOKUP($B18,'[21]Sheet 1'!$C$2:$H$80,5,FALSE)</f>
        <v>5.7</v>
      </c>
      <c r="CT18" s="15">
        <f>VLOOKUP($B18,'[21]Sheet 1'!$C$2:$H$80,6,FALSE)</f>
        <v>5.8</v>
      </c>
      <c r="CU18" s="15">
        <f>VLOOKUP($B18,'[22]Sheet 1'!$A$2:$E$80,3,FALSE)</f>
        <v>42.3</v>
      </c>
      <c r="CV18" s="15">
        <f>VLOOKUP($B18,'[22]Sheet 1'!$A$2:$E$80,4,FALSE)</f>
        <v>43.4</v>
      </c>
      <c r="CW18" s="15">
        <f>VLOOKUP($B18,'[22]Sheet 1'!$A$2:$E$80,5,FALSE)</f>
        <v>43.7</v>
      </c>
      <c r="CX18" s="4" t="str">
        <f t="shared" si="0"/>
        <v>9830355U</v>
      </c>
      <c r="CY18" s="6" t="s">
        <v>293</v>
      </c>
      <c r="CZ18" s="6" t="s">
        <v>293</v>
      </c>
      <c r="DA18" s="6" t="s">
        <v>293</v>
      </c>
      <c r="DD18" s="10"/>
    </row>
    <row r="19" spans="1:108">
      <c r="A19" s="14" t="s">
        <v>321</v>
      </c>
      <c r="B19" s="2" t="s">
        <v>10</v>
      </c>
      <c r="C19" s="2" t="s">
        <v>23</v>
      </c>
      <c r="D19" s="2" t="s">
        <v>39</v>
      </c>
      <c r="E19" s="2" t="s">
        <v>105</v>
      </c>
      <c r="F19" s="3">
        <v>1049</v>
      </c>
      <c r="G19" s="3">
        <v>66</v>
      </c>
      <c r="H19" s="3">
        <v>21</v>
      </c>
      <c r="I19" s="12">
        <v>627</v>
      </c>
      <c r="J19" s="13">
        <v>73</v>
      </c>
      <c r="K19" s="13" t="s">
        <v>9</v>
      </c>
      <c r="L19" s="12">
        <v>572</v>
      </c>
      <c r="M19" s="13">
        <v>72</v>
      </c>
      <c r="N19" s="13" t="s">
        <v>9</v>
      </c>
      <c r="O19" s="14">
        <f>VLOOKUP(B19,'[1]Sheet 1'!$A$2:$F$73,5,FALSE)</f>
        <v>566</v>
      </c>
      <c r="P19" s="14">
        <f>VLOOKUP(B19,'[1]Sheet 1'!$A$2:$F$73,6,FALSE)</f>
        <v>67</v>
      </c>
      <c r="Q19" s="12" t="s">
        <v>9</v>
      </c>
      <c r="R19" s="8" t="e">
        <f>VLOOKUP($B19,Extract_R_xx_xx_26!$B$2:$H$75,2,FALSE)</f>
        <v>#N/A</v>
      </c>
      <c r="S19" s="3" t="e">
        <f>VLOOKUP($B19,Extract_R_xx_xx_26!$B$2:$H$75,3,FALSE)</f>
        <v>#N/A</v>
      </c>
      <c r="T19" s="8" t="e">
        <f>VLOOKUP($B19,Extract_R_xx_xx_26!$B$2:$H$75,4,FALSE)</f>
        <v>#N/A</v>
      </c>
      <c r="U19" s="15">
        <f>VLOOKUP(B19,'[2]Sheet 1'!$A$2:$F$55,2,FALSE)</f>
        <v>100.2</v>
      </c>
      <c r="V19" s="15">
        <f>VLOOKUP(B19,'[2]Sheet 1'!$A$2:$F$55,3,FALSE)</f>
        <v>129.69999999999999</v>
      </c>
      <c r="W19" s="15">
        <f>VLOOKUP(B19,'[2]Sheet 1'!$A$2:$F$55,4,FALSE)</f>
        <v>137.9</v>
      </c>
      <c r="X19" s="15">
        <f>VLOOKUP(B19,'[3]Sheet 1'!$A$2:$H$78,3,FALSE)</f>
        <v>24.3</v>
      </c>
      <c r="Y19" s="15">
        <f>VLOOKUP(B19,'[3]Sheet 1'!$A$2:$H$78,4,FALSE)</f>
        <v>49.7</v>
      </c>
      <c r="Z19" s="15">
        <f>VLOOKUP(B19,'[3]Sheet 1'!$A$2:$H$78,5,FALSE)</f>
        <v>48.9</v>
      </c>
      <c r="AA19" s="15">
        <f>VLOOKUP($B19,'[4]Sheet 1'!$A$2:$H$77,3,FALSE)</f>
        <v>27.9</v>
      </c>
      <c r="AB19" s="15">
        <f>VLOOKUP($B19,'[4]Sheet 1'!$A$2:$H$77,4,FALSE)</f>
        <v>15.3</v>
      </c>
      <c r="AC19" s="15">
        <f>VLOOKUP($B19,'[4]Sheet 1'!$A$2:$H$77,5,FALSE)</f>
        <v>15.1</v>
      </c>
      <c r="AD19" s="15">
        <f>VLOOKUP($B19,'[5]Sheet 1'!$A$2:$G$82,3,FALSE)</f>
        <v>113</v>
      </c>
      <c r="AE19" s="15">
        <f>VLOOKUP($B19,'[5]Sheet 1'!$A$2:$G$82,4,FALSE)</f>
        <v>93.5</v>
      </c>
      <c r="AF19" s="15">
        <f>VLOOKUP($B19,'[5]Sheet 1'!$A$2:$G$82,5,FALSE)</f>
        <v>93.5</v>
      </c>
      <c r="AG19" s="15">
        <f>VLOOKUP($B19,'[6]Sheet 1'!$A$2:$G$77,3,FALSE)</f>
        <v>7.6</v>
      </c>
      <c r="AH19" s="15">
        <f>VLOOKUP($B19,'[6]Sheet 1'!$A$2:$G$77,4,FALSE)</f>
        <v>8.6999999999999993</v>
      </c>
      <c r="AI19" s="15">
        <f>VLOOKUP($B19,'[6]Sheet 1'!$A$2:$G$77,5,FALSE)</f>
        <v>9.1</v>
      </c>
      <c r="AJ19" s="18">
        <f>VLOOKUP($B19,'[7]Sheet 1'!$A$2:$F$54,2,FALSE)</f>
        <v>41</v>
      </c>
      <c r="AK19" s="18">
        <f>VLOOKUP($B19,'[7]Sheet 1'!$A$2:$F$54,3,FALSE)</f>
        <v>46.7</v>
      </c>
      <c r="AL19" s="18">
        <f>VLOOKUP($B19,'[7]Sheet 1'!$A$2:$F$54,4,FALSE)</f>
        <v>47.8</v>
      </c>
      <c r="AM19" s="18">
        <f>VLOOKUP($B19,'[8]Sheet 1'!$A$2:$F$54,2,FALSE)</f>
        <v>49</v>
      </c>
      <c r="AN19" s="18">
        <f>VLOOKUP($B19,'[8]Sheet 1'!$A$2:$F$54,3,FALSE)</f>
        <v>62.3</v>
      </c>
      <c r="AO19" s="18">
        <f>VLOOKUP($B19,'[8]Sheet 1'!$A$2:$F$54,4,FALSE)</f>
        <v>63.4</v>
      </c>
      <c r="AP19" s="18">
        <f>VLOOKUP($B19,'[24]Sheet 1'!$A$2:$I$53,5,FALSE)</f>
        <v>1.2</v>
      </c>
      <c r="AQ19" s="18">
        <f>VLOOKUP($B19,'[24]Sheet 1'!$A$2:$I$53,6,FALSE)</f>
        <v>1.4</v>
      </c>
      <c r="AR19" s="18">
        <f>VLOOKUP($B19,'[24]Sheet 1'!$A$2:$I$53,8,FALSE)</f>
        <v>1.43</v>
      </c>
      <c r="AS19" s="15">
        <f>VLOOKUP($B19,'[9]Sheet 1'!$A$2:$I$80,5,FALSE)</f>
        <v>25.5</v>
      </c>
      <c r="AT19" s="15">
        <f>VLOOKUP($B19,'[9]Sheet 1'!$A$2:$I$80,6,FALSE)</f>
        <v>21.9</v>
      </c>
      <c r="AU19" s="15">
        <f>VLOOKUP($B19,'[9]Sheet 1'!$A$2:$I$80,8,FALSE)</f>
        <v>21.3</v>
      </c>
      <c r="AV19" s="15">
        <f>VLOOKUP($B19,'[10]Sheet 1'!$A$2:$D$55,2,FALSE)</f>
        <v>59</v>
      </c>
      <c r="AW19" s="15">
        <f>VLOOKUP($B19,'[10]Sheet 1'!$A$2:$D$55,3,FALSE)</f>
        <v>52.1</v>
      </c>
      <c r="AX19" s="15">
        <f>VLOOKUP($B19,'[10]Sheet 1'!$A$2:$D$55,4,FALSE)</f>
        <v>50.7</v>
      </c>
      <c r="AY19" s="15">
        <f>VLOOKUP($B19,'[11]Sheet 1'!$A$2:$D$55,2,FALSE)</f>
        <v>33.1</v>
      </c>
      <c r="AZ19" s="15">
        <f>VLOOKUP($B19,'[11]Sheet 1'!$A$2:$D$55,3,FALSE)</f>
        <v>32.200000000000003</v>
      </c>
      <c r="BA19" s="15">
        <f>VLOOKUP($B19,'[11]Sheet 1'!$A$2:$D$55,4,FALSE)</f>
        <v>31.8</v>
      </c>
      <c r="BB19" s="15">
        <f>VLOOKUP($B19,'[12]Sheet 1'!$A$2:$D$55,2,FALSE)</f>
        <v>2.9</v>
      </c>
      <c r="BC19" s="15">
        <f>VLOOKUP($B19,'[12]Sheet 1'!$A$2:$D$55,3,FALSE)</f>
        <v>8.4</v>
      </c>
      <c r="BD19" s="15">
        <f>VLOOKUP($B19,'[12]Sheet 1'!$A$2:$D$55,4,FALSE)</f>
        <v>9.9</v>
      </c>
      <c r="BH19" s="15">
        <f>VLOOKUP($B19,'[13]Sheet 1'!$A$2:$D$55,2,FALSE)</f>
        <v>2.2000000000000002</v>
      </c>
      <c r="BI19" s="15">
        <f>VLOOKUP($B19,'[13]Sheet 1'!$A$2:$D$55,3,FALSE)</f>
        <v>1</v>
      </c>
      <c r="BJ19" s="15">
        <f>VLOOKUP($B19,'[13]Sheet 1'!$A$2:$D$55,4,FALSE)</f>
        <v>1.2</v>
      </c>
      <c r="BK19" s="19">
        <f>VLOOKUP($B19,'[14]Sheet 1'!$A$2:$E$56,3,FALSE)</f>
        <v>85</v>
      </c>
      <c r="BL19" s="19">
        <f>VLOOKUP($B19,'[14]Sheet 1'!$A$2:$E$56,4,FALSE)</f>
        <v>81.8</v>
      </c>
      <c r="BM19" s="19">
        <f>VLOOKUP($B19,'[14]Sheet 1'!$A$2:$E$56,5,FALSE)</f>
        <v>82.7</v>
      </c>
      <c r="BN19" s="19">
        <f>VLOOKUP($B19,'[14]Sheet 1'!$A$57:$E$111,3,FALSE)</f>
        <v>79.3</v>
      </c>
      <c r="BO19" s="19">
        <f>VLOOKUP($B19,'[14]Sheet 1'!$A$57:$E$111,4,FALSE)</f>
        <v>86.8</v>
      </c>
      <c r="BP19" s="19">
        <f>VLOOKUP($B19,'[14]Sheet 1'!$A$57:$E$111,5,FALSE)</f>
        <v>88.6</v>
      </c>
      <c r="BQ19" s="19">
        <f>VLOOKUP($B19,'[14]Sheet 1'!$A$112:$E$163,3,FALSE)</f>
        <v>33.299999999999997</v>
      </c>
      <c r="BR19" s="19">
        <f>VLOOKUP($B19,'[14]Sheet 1'!$A$112:$E$163,4,FALSE)</f>
        <v>79.400000000000006</v>
      </c>
      <c r="BS19" s="19">
        <f>VLOOKUP($B19,'[14]Sheet 1'!$A$112:$E$163,5,FALSE)</f>
        <v>79.7</v>
      </c>
      <c r="BT19" s="19">
        <f>VLOOKUP($B19,'[15]Sheet 1'!$A$2:$H$55,2,FALSE)</f>
        <v>81.900000000000006</v>
      </c>
      <c r="BU19" s="19">
        <f>VLOOKUP($B19,'[15]Sheet 1'!$A$2:$H$55,3,FALSE)</f>
        <v>80.900000000000006</v>
      </c>
      <c r="BV19" s="19">
        <f>VLOOKUP($B19,'[15]Sheet 1'!$A$2:$H$55,4,FALSE)</f>
        <v>81.3</v>
      </c>
      <c r="BW19" s="15">
        <f>VLOOKUP($B19,'[16]Sheet 1'!$A$2:$D$55,2,FALSE)</f>
        <v>-3.3</v>
      </c>
      <c r="BX19" s="15">
        <f>VLOOKUP($B19,'[16]Sheet 1'!$A$2:$D$55,3,FALSE)</f>
        <v>-12.9</v>
      </c>
      <c r="BY19" s="15">
        <f>VLOOKUP($B19,'[16]Sheet 1'!$A$2:$D$55,4,FALSE)</f>
        <v>-11.7</v>
      </c>
      <c r="BZ19" s="15">
        <f>VLOOKUP($B19,'[17]Sheet 1'!$A$2:$D$55,2,FALSE)</f>
        <v>9.4</v>
      </c>
      <c r="CA19" s="15">
        <f>VLOOKUP($B19,'[17]Sheet 1'!$A$2:$D$55,3,FALSE)</f>
        <v>8.1</v>
      </c>
      <c r="CB19" s="15">
        <f>VLOOKUP($B19,'[17]Sheet 1'!$A$2:$D$55,4,FALSE)</f>
        <v>7.9</v>
      </c>
      <c r="CC19" s="18">
        <f>VLOOKUP($B19,'[18]Sheet 1'!$A$2:$D$55,2,FALSE)</f>
        <v>15.7</v>
      </c>
      <c r="CD19" s="18">
        <f>VLOOKUP($B19,'[18]Sheet 1'!$A$2:$D$55,3,FALSE)</f>
        <v>15.1</v>
      </c>
      <c r="CE19" s="18">
        <f>VLOOKUP($B19,'[18]Sheet 1'!$A$2:$D$55,4,FALSE)</f>
        <v>15.3</v>
      </c>
      <c r="CF19" s="19">
        <f>VLOOKUP($B19,'[19]Sheet 1'!$A$2:$D$55,2,FALSE)</f>
        <v>15.1</v>
      </c>
      <c r="CG19" s="19">
        <f>VLOOKUP($B19,'[19]Sheet 1'!$A$2:$D$55,3,FALSE)</f>
        <v>14.6</v>
      </c>
      <c r="CH19" s="19">
        <f>VLOOKUP($B19,'[19]Sheet 1'!$A$2:$D$55,4,FALSE)</f>
        <v>14.6</v>
      </c>
      <c r="CI19" s="4"/>
      <c r="CJ19" s="4"/>
      <c r="CK19" s="4"/>
      <c r="CL19" s="6" t="s">
        <v>293</v>
      </c>
      <c r="CM19" s="3" t="s">
        <v>293</v>
      </c>
      <c r="CN19" s="8" t="s">
        <v>293</v>
      </c>
      <c r="CO19" s="15">
        <f>VLOOKUP($B19,'[20]Sheet 1'!$C$2:$H$80,4,FALSE)</f>
        <v>90</v>
      </c>
      <c r="CP19" s="15">
        <f>VLOOKUP($B19,'[20]Sheet 1'!$C$2:$H$80,5,FALSE)</f>
        <v>80.599999999999994</v>
      </c>
      <c r="CQ19" s="15">
        <f>VLOOKUP($B19,'[20]Sheet 1'!$C$2:$H$80,6,FALSE)</f>
        <v>73.900000000000006</v>
      </c>
      <c r="CR19" s="15">
        <f>VLOOKUP($B19,'[21]Sheet 1'!$C$2:$H$80,4,FALSE)</f>
        <v>8.4</v>
      </c>
      <c r="CS19" s="15">
        <f>VLOOKUP($B19,'[21]Sheet 1'!$C$2:$H$80,5,FALSE)</f>
        <v>5.7</v>
      </c>
      <c r="CT19" s="15">
        <f>VLOOKUP($B19,'[21]Sheet 1'!$C$2:$H$80,6,FALSE)</f>
        <v>5.8</v>
      </c>
      <c r="CU19" s="15">
        <f>VLOOKUP($B19,'[22]Sheet 1'!$A$2:$E$80,3,FALSE)</f>
        <v>46.3</v>
      </c>
      <c r="CV19" s="15">
        <f>VLOOKUP($B19,'[22]Sheet 1'!$A$2:$E$80,4,FALSE)</f>
        <v>43.4</v>
      </c>
      <c r="CW19" s="15">
        <f>VLOOKUP($B19,'[22]Sheet 1'!$A$2:$E$80,5,FALSE)</f>
        <v>43.7</v>
      </c>
      <c r="CX19" s="4" t="str">
        <f t="shared" si="0"/>
        <v>9830356V</v>
      </c>
      <c r="CY19" s="6" t="s">
        <v>293</v>
      </c>
      <c r="CZ19" s="6" t="s">
        <v>293</v>
      </c>
      <c r="DA19" s="6" t="s">
        <v>293</v>
      </c>
      <c r="DD19" s="10"/>
    </row>
    <row r="20" spans="1:108">
      <c r="A20" s="2" t="s">
        <v>232</v>
      </c>
      <c r="B20" s="2" t="s">
        <v>64</v>
      </c>
      <c r="C20" s="2" t="s">
        <v>23</v>
      </c>
      <c r="D20" s="2" t="s">
        <v>120</v>
      </c>
      <c r="E20" s="2" t="s">
        <v>105</v>
      </c>
      <c r="F20" s="3">
        <v>323</v>
      </c>
      <c r="G20" s="3">
        <v>45</v>
      </c>
      <c r="H20" s="3">
        <v>11</v>
      </c>
      <c r="I20" s="12">
        <v>223</v>
      </c>
      <c r="J20" s="13">
        <v>47</v>
      </c>
      <c r="K20" s="13" t="s">
        <v>9</v>
      </c>
      <c r="L20" s="12">
        <v>236</v>
      </c>
      <c r="M20" s="13">
        <v>46</v>
      </c>
      <c r="N20" s="13" t="s">
        <v>9</v>
      </c>
      <c r="O20" s="14">
        <f>VLOOKUP(B20,'[1]Sheet 1'!$A$2:$F$73,5,FALSE)</f>
        <v>223</v>
      </c>
      <c r="P20" s="14">
        <f>VLOOKUP(B20,'[1]Sheet 1'!$A$2:$F$73,6,FALSE)</f>
        <v>55</v>
      </c>
      <c r="Q20" s="12" t="s">
        <v>9</v>
      </c>
      <c r="R20" s="8" t="e">
        <f>VLOOKUP($B20,Extract_R_xx_xx_26!$B$2:$H$75,2,FALSE)</f>
        <v>#N/A</v>
      </c>
      <c r="S20" s="3" t="e">
        <f>VLOOKUP($B20,Extract_R_xx_xx_26!$B$2:$H$75,3,FALSE)</f>
        <v>#N/A</v>
      </c>
      <c r="T20" s="8" t="e">
        <f>VLOOKUP($B20,Extract_R_xx_xx_26!$B$2:$H$75,4,FALSE)</f>
        <v>#N/A</v>
      </c>
      <c r="U20" s="15">
        <f>VLOOKUP(B20,'[2]Sheet 1'!$A$2:$F$55,2,FALSE)</f>
        <v>153.80000000000001</v>
      </c>
      <c r="V20" s="15">
        <f>VLOOKUP(B20,'[2]Sheet 1'!$A$2:$F$55,3,FALSE)</f>
        <v>129.69999999999999</v>
      </c>
      <c r="W20" s="15">
        <f>VLOOKUP(B20,'[2]Sheet 1'!$A$2:$F$55,4,FALSE)</f>
        <v>137.9</v>
      </c>
      <c r="X20" s="15">
        <f>VLOOKUP(B20,'[3]Sheet 1'!$A$2:$H$78,3,FALSE)</f>
        <v>62.2</v>
      </c>
      <c r="Y20" s="15">
        <f>VLOOKUP(B20,'[3]Sheet 1'!$A$2:$H$78,4,FALSE)</f>
        <v>49.7</v>
      </c>
      <c r="Z20" s="15">
        <f>VLOOKUP(B20,'[3]Sheet 1'!$A$2:$H$78,5,FALSE)</f>
        <v>48.9</v>
      </c>
      <c r="AA20" s="15">
        <f>VLOOKUP($B20,'[4]Sheet 1'!$A$2:$H$77,3,FALSE)</f>
        <v>5</v>
      </c>
      <c r="AB20" s="15">
        <f>VLOOKUP($B20,'[4]Sheet 1'!$A$2:$H$77,4,FALSE)</f>
        <v>15.3</v>
      </c>
      <c r="AC20" s="15">
        <f>VLOOKUP($B20,'[4]Sheet 1'!$A$2:$H$77,5,FALSE)</f>
        <v>15.1</v>
      </c>
      <c r="AD20" s="15">
        <f>VLOOKUP($B20,'[5]Sheet 1'!$A$2:$G$82,3,FALSE)</f>
        <v>79.599999999999994</v>
      </c>
      <c r="AE20" s="15">
        <f>VLOOKUP($B20,'[5]Sheet 1'!$A$2:$G$82,4,FALSE)</f>
        <v>93.5</v>
      </c>
      <c r="AF20" s="15">
        <f>VLOOKUP($B20,'[5]Sheet 1'!$A$2:$G$82,5,FALSE)</f>
        <v>93.5</v>
      </c>
      <c r="AG20" s="15">
        <f>VLOOKUP($B20,'[6]Sheet 1'!$A$2:$G$77,3,FALSE)</f>
        <v>5.3</v>
      </c>
      <c r="AH20" s="15">
        <f>VLOOKUP($B20,'[6]Sheet 1'!$A$2:$G$77,4,FALSE)</f>
        <v>8.6999999999999993</v>
      </c>
      <c r="AI20" s="15">
        <f>VLOOKUP($B20,'[6]Sheet 1'!$A$2:$G$77,5,FALSE)</f>
        <v>9.1</v>
      </c>
      <c r="AJ20" s="18">
        <f>VLOOKUP($B20,'[7]Sheet 1'!$A$2:$F$54,2,FALSE)</f>
        <v>49.2</v>
      </c>
      <c r="AK20" s="18">
        <f>VLOOKUP($B20,'[7]Sheet 1'!$A$2:$F$54,3,FALSE)</f>
        <v>46.7</v>
      </c>
      <c r="AL20" s="18">
        <f>VLOOKUP($B20,'[7]Sheet 1'!$A$2:$F$54,4,FALSE)</f>
        <v>47.8</v>
      </c>
      <c r="AM20" s="18">
        <f>VLOOKUP($B20,'[8]Sheet 1'!$A$2:$F$54,2,FALSE)</f>
        <v>62.5</v>
      </c>
      <c r="AN20" s="18">
        <f>VLOOKUP($B20,'[8]Sheet 1'!$A$2:$F$54,3,FALSE)</f>
        <v>62.3</v>
      </c>
      <c r="AO20" s="18">
        <f>VLOOKUP($B20,'[8]Sheet 1'!$A$2:$F$54,4,FALSE)</f>
        <v>63.4</v>
      </c>
      <c r="AP20" s="18">
        <f>VLOOKUP($B20,'[24]Sheet 1'!$A$2:$I$53,5,FALSE)</f>
        <v>1.71</v>
      </c>
      <c r="AQ20" s="18">
        <f>VLOOKUP($B20,'[24]Sheet 1'!$A$2:$I$53,6,FALSE)</f>
        <v>1.4</v>
      </c>
      <c r="AR20" s="18">
        <f>VLOOKUP($B20,'[24]Sheet 1'!$A$2:$I$53,8,FALSE)</f>
        <v>1.43</v>
      </c>
      <c r="AS20" s="15">
        <f>VLOOKUP($B20,'[9]Sheet 1'!$A$2:$I$80,5,FALSE)</f>
        <v>17.8</v>
      </c>
      <c r="AT20" s="15">
        <f>VLOOKUP($B20,'[9]Sheet 1'!$A$2:$I$80,6,FALSE)</f>
        <v>21.9</v>
      </c>
      <c r="AU20" s="15">
        <f>VLOOKUP($B20,'[9]Sheet 1'!$A$2:$I$80,8,FALSE)</f>
        <v>21.3</v>
      </c>
      <c r="AV20" s="15">
        <f>VLOOKUP($B20,'[10]Sheet 1'!$A$2:$D$55,2,FALSE)</f>
        <v>44.4</v>
      </c>
      <c r="AW20" s="15">
        <f>VLOOKUP($B20,'[10]Sheet 1'!$A$2:$D$55,3,FALSE)</f>
        <v>52.1</v>
      </c>
      <c r="AX20" s="15">
        <f>VLOOKUP($B20,'[10]Sheet 1'!$A$2:$D$55,4,FALSE)</f>
        <v>50.7</v>
      </c>
      <c r="AY20" s="15">
        <f>VLOOKUP($B20,'[11]Sheet 1'!$A$2:$D$55,2,FALSE)</f>
        <v>33.299999999999997</v>
      </c>
      <c r="AZ20" s="15">
        <f>VLOOKUP($B20,'[11]Sheet 1'!$A$2:$D$55,3,FALSE)</f>
        <v>32.200000000000003</v>
      </c>
      <c r="BA20" s="15">
        <f>VLOOKUP($B20,'[11]Sheet 1'!$A$2:$D$55,4,FALSE)</f>
        <v>31.8</v>
      </c>
      <c r="BB20" s="15">
        <f>VLOOKUP($B20,'[12]Sheet 1'!$A$2:$D$55,2,FALSE)</f>
        <v>12.7</v>
      </c>
      <c r="BC20" s="15">
        <f>VLOOKUP($B20,'[12]Sheet 1'!$A$2:$D$55,3,FALSE)</f>
        <v>8.4</v>
      </c>
      <c r="BD20" s="15">
        <f>VLOOKUP($B20,'[12]Sheet 1'!$A$2:$D$55,4,FALSE)</f>
        <v>9.9</v>
      </c>
      <c r="BH20" s="15">
        <f>VLOOKUP($B20,'[13]Sheet 1'!$A$2:$D$55,2,FALSE)</f>
        <v>4.8</v>
      </c>
      <c r="BI20" s="15">
        <f>VLOOKUP($B20,'[13]Sheet 1'!$A$2:$D$55,3,FALSE)</f>
        <v>1</v>
      </c>
      <c r="BJ20" s="15">
        <f>VLOOKUP($B20,'[13]Sheet 1'!$A$2:$D$55,4,FALSE)</f>
        <v>1.2</v>
      </c>
      <c r="BK20" s="19">
        <f>VLOOKUP($B20,'[14]Sheet 1'!$A$2:$E$56,3,FALSE)</f>
        <v>92.3</v>
      </c>
      <c r="BL20" s="19">
        <f>VLOOKUP($B20,'[14]Sheet 1'!$A$2:$E$56,4,FALSE)</f>
        <v>81.8</v>
      </c>
      <c r="BM20" s="19">
        <f>VLOOKUP($B20,'[14]Sheet 1'!$A$2:$E$56,5,FALSE)</f>
        <v>82.7</v>
      </c>
      <c r="BN20" s="19">
        <f>VLOOKUP($B20,'[14]Sheet 1'!$A$57:$E$111,3,FALSE)</f>
        <v>77.8</v>
      </c>
      <c r="BO20" s="19">
        <f>VLOOKUP($B20,'[14]Sheet 1'!$A$57:$E$111,4,FALSE)</f>
        <v>86.8</v>
      </c>
      <c r="BP20" s="19">
        <f>VLOOKUP($B20,'[14]Sheet 1'!$A$57:$E$111,5,FALSE)</f>
        <v>88.6</v>
      </c>
      <c r="BQ20" s="19">
        <f>VLOOKUP($B20,'[14]Sheet 1'!$A$112:$E$163,3,FALSE)</f>
        <v>100</v>
      </c>
      <c r="BR20" s="19">
        <f>VLOOKUP($B20,'[14]Sheet 1'!$A$112:$E$163,4,FALSE)</f>
        <v>79.400000000000006</v>
      </c>
      <c r="BS20" s="19">
        <f>VLOOKUP($B20,'[14]Sheet 1'!$A$112:$E$163,5,FALSE)</f>
        <v>79.7</v>
      </c>
      <c r="BT20" s="19">
        <f>VLOOKUP($B20,'[15]Sheet 1'!$A$2:$H$55,2,FALSE)</f>
        <v>90</v>
      </c>
      <c r="BU20" s="19">
        <f>VLOOKUP($B20,'[15]Sheet 1'!$A$2:$H$55,3,FALSE)</f>
        <v>80.900000000000006</v>
      </c>
      <c r="BV20" s="19">
        <f>VLOOKUP($B20,'[15]Sheet 1'!$A$2:$H$55,4,FALSE)</f>
        <v>81.3</v>
      </c>
      <c r="BW20" s="15">
        <f>VLOOKUP($B20,'[16]Sheet 1'!$A$2:$D$55,2,FALSE)</f>
        <v>-12</v>
      </c>
      <c r="BX20" s="15">
        <f>VLOOKUP($B20,'[16]Sheet 1'!$A$2:$D$55,3,FALSE)</f>
        <v>-12.9</v>
      </c>
      <c r="BY20" s="15">
        <f>VLOOKUP($B20,'[16]Sheet 1'!$A$2:$D$55,4,FALSE)</f>
        <v>-11.7</v>
      </c>
      <c r="BZ20" s="15">
        <f>VLOOKUP($B20,'[17]Sheet 1'!$A$2:$D$55,2,FALSE)</f>
        <v>7.6</v>
      </c>
      <c r="CA20" s="15">
        <f>VLOOKUP($B20,'[17]Sheet 1'!$A$2:$D$55,3,FALSE)</f>
        <v>8.1</v>
      </c>
      <c r="CB20" s="15">
        <f>VLOOKUP($B20,'[17]Sheet 1'!$A$2:$D$55,4,FALSE)</f>
        <v>7.9</v>
      </c>
      <c r="CC20" s="18">
        <f>VLOOKUP($B20,'[18]Sheet 1'!$A$2:$D$55,2,FALSE)</f>
        <v>15.6</v>
      </c>
      <c r="CD20" s="18">
        <f>VLOOKUP($B20,'[18]Sheet 1'!$A$2:$D$55,3,FALSE)</f>
        <v>15.1</v>
      </c>
      <c r="CE20" s="18">
        <f>VLOOKUP($B20,'[18]Sheet 1'!$A$2:$D$55,4,FALSE)</f>
        <v>15.3</v>
      </c>
      <c r="CF20" s="19">
        <f>VLOOKUP($B20,'[19]Sheet 1'!$A$2:$D$55,2,FALSE)</f>
        <v>15.7</v>
      </c>
      <c r="CG20" s="19">
        <f>VLOOKUP($B20,'[19]Sheet 1'!$A$2:$D$55,3,FALSE)</f>
        <v>14.6</v>
      </c>
      <c r="CH20" s="19">
        <f>VLOOKUP($B20,'[19]Sheet 1'!$A$2:$D$55,4,FALSE)</f>
        <v>14.6</v>
      </c>
      <c r="CI20" s="4"/>
      <c r="CJ20" s="4"/>
      <c r="CK20" s="4"/>
      <c r="CL20" s="6" t="s">
        <v>293</v>
      </c>
      <c r="CM20" s="3" t="s">
        <v>293</v>
      </c>
      <c r="CN20" s="8" t="s">
        <v>293</v>
      </c>
      <c r="CO20" s="15">
        <f>VLOOKUP($B20,'[20]Sheet 1'!$C$2:$H$80,4,FALSE)</f>
        <v>78</v>
      </c>
      <c r="CP20" s="15">
        <f>VLOOKUP($B20,'[20]Sheet 1'!$C$2:$H$80,5,FALSE)</f>
        <v>80.599999999999994</v>
      </c>
      <c r="CQ20" s="15">
        <f>VLOOKUP($B20,'[20]Sheet 1'!$C$2:$H$80,6,FALSE)</f>
        <v>73.900000000000006</v>
      </c>
      <c r="CR20" s="15">
        <f>VLOOKUP($B20,'[21]Sheet 1'!$C$2:$H$80,4,FALSE)</f>
        <v>6.9</v>
      </c>
      <c r="CS20" s="15">
        <f>VLOOKUP($B20,'[21]Sheet 1'!$C$2:$H$80,5,FALSE)</f>
        <v>5.7</v>
      </c>
      <c r="CT20" s="15">
        <f>VLOOKUP($B20,'[21]Sheet 1'!$C$2:$H$80,6,FALSE)</f>
        <v>5.8</v>
      </c>
      <c r="CU20" s="15">
        <f>VLOOKUP($B20,'[22]Sheet 1'!$A$2:$E$80,3,FALSE)</f>
        <v>44.4</v>
      </c>
      <c r="CV20" s="15">
        <f>VLOOKUP($B20,'[22]Sheet 1'!$A$2:$E$80,4,FALSE)</f>
        <v>43.4</v>
      </c>
      <c r="CW20" s="15">
        <f>VLOOKUP($B20,'[22]Sheet 1'!$A$2:$E$80,5,FALSE)</f>
        <v>43.7</v>
      </c>
      <c r="CX20" s="4" t="str">
        <f t="shared" si="0"/>
        <v>9830357W</v>
      </c>
      <c r="CY20" s="6" t="s">
        <v>293</v>
      </c>
      <c r="CZ20" s="6" t="s">
        <v>293</v>
      </c>
      <c r="DA20" s="6" t="s">
        <v>293</v>
      </c>
      <c r="DD20" s="10"/>
    </row>
    <row r="21" spans="1:108">
      <c r="A21" s="2" t="s">
        <v>148</v>
      </c>
      <c r="B21" s="2" t="s">
        <v>65</v>
      </c>
      <c r="C21" s="2" t="s">
        <v>97</v>
      </c>
      <c r="D21" s="2" t="s">
        <v>108</v>
      </c>
      <c r="E21" s="2" t="s">
        <v>106</v>
      </c>
      <c r="F21" s="3">
        <v>189</v>
      </c>
      <c r="G21" s="3" t="s">
        <v>9</v>
      </c>
      <c r="H21" s="3" t="s">
        <v>9</v>
      </c>
      <c r="I21" s="12">
        <v>187</v>
      </c>
      <c r="J21" s="13" t="s">
        <v>9</v>
      </c>
      <c r="K21" s="13" t="s">
        <v>9</v>
      </c>
      <c r="L21" s="12">
        <v>172</v>
      </c>
      <c r="M21" s="13" t="s">
        <v>9</v>
      </c>
      <c r="N21" s="13" t="s">
        <v>9</v>
      </c>
      <c r="O21" s="14">
        <f>VLOOKUP(B21,'[1]Sheet 1'!$A$2:$F$73,5,FALSE)</f>
        <v>152</v>
      </c>
      <c r="P21" s="12" t="s">
        <v>9</v>
      </c>
      <c r="Q21" s="12" t="s">
        <v>9</v>
      </c>
      <c r="R21" s="8" t="e">
        <f>VLOOKUP($B21,Extract_R_xx_xx_26!$B$2:$H$75,2,FALSE)</f>
        <v>#N/A</v>
      </c>
      <c r="S21" s="3" t="e">
        <f>VLOOKUP($B21,Extract_R_xx_xx_26!$B$2:$H$75,3,FALSE)</f>
        <v>#N/A</v>
      </c>
      <c r="T21" s="8" t="e">
        <f>VLOOKUP($B21,Extract_R_xx_xx_26!$B$2:$H$75,4,FALSE)</f>
        <v>#N/A</v>
      </c>
      <c r="U21" s="15">
        <f>VLOOKUP(B21,'[2]Sheet 1'!$A$2:$F$55,2,FALSE)</f>
        <v>123.3</v>
      </c>
      <c r="V21" s="15">
        <f>VLOOKUP(B21,'[2]Sheet 1'!$A$2:$F$55,3,FALSE)</f>
        <v>150.80000000000001</v>
      </c>
      <c r="W21" s="15">
        <f>VLOOKUP(B21,'[2]Sheet 1'!$A$2:$F$55,4,FALSE)</f>
        <v>137.9</v>
      </c>
      <c r="X21" s="15">
        <f>VLOOKUP(B21,'[3]Sheet 1'!$A$2:$H$78,3,FALSE)</f>
        <v>43.7</v>
      </c>
      <c r="Y21" s="15">
        <f>VLOOKUP(B21,'[3]Sheet 1'!$A$2:$H$78,4,FALSE)</f>
        <v>46</v>
      </c>
      <c r="Z21" s="15">
        <f>VLOOKUP(B21,'[3]Sheet 1'!$A$2:$H$78,5,FALSE)</f>
        <v>48.9</v>
      </c>
      <c r="AA21" s="15">
        <f>VLOOKUP($B21,'[4]Sheet 1'!$A$2:$H$77,3,FALSE)</f>
        <v>15.2</v>
      </c>
      <c r="AB21" s="15">
        <f>VLOOKUP($B21,'[4]Sheet 1'!$A$2:$H$77,4,FALSE)</f>
        <v>14.4</v>
      </c>
      <c r="AC21" s="15">
        <f>VLOOKUP($B21,'[4]Sheet 1'!$A$2:$H$77,5,FALSE)</f>
        <v>15.1</v>
      </c>
      <c r="AD21" s="15">
        <f>VLOOKUP($B21,'[5]Sheet 1'!$A$2:$G$82,3,FALSE)</f>
        <v>98.4</v>
      </c>
      <c r="AE21" s="15">
        <f>VLOOKUP($B21,'[5]Sheet 1'!$A$2:$G$82,4,FALSE)</f>
        <v>93.4</v>
      </c>
      <c r="AF21" s="15">
        <f>VLOOKUP($B21,'[5]Sheet 1'!$A$2:$G$82,5,FALSE)</f>
        <v>93.5</v>
      </c>
      <c r="AG21" s="15">
        <f>VLOOKUP($B21,'[6]Sheet 1'!$A$2:$G$77,3,FALSE)</f>
        <v>8.1</v>
      </c>
      <c r="AH21" s="15">
        <f>VLOOKUP($B21,'[6]Sheet 1'!$A$2:$G$77,4,FALSE)</f>
        <v>10.7</v>
      </c>
      <c r="AI21" s="15">
        <f>VLOOKUP($B21,'[6]Sheet 1'!$A$2:$G$77,5,FALSE)</f>
        <v>9.1</v>
      </c>
      <c r="AJ21" s="18">
        <f>VLOOKUP($B21,'[7]Sheet 1'!$A$2:$F$54,2,FALSE)</f>
        <v>53.3</v>
      </c>
      <c r="AK21" s="18">
        <f>VLOOKUP($B21,'[7]Sheet 1'!$A$2:$F$54,3,FALSE)</f>
        <v>51.2</v>
      </c>
      <c r="AL21" s="18">
        <f>VLOOKUP($B21,'[7]Sheet 1'!$A$2:$F$54,4,FALSE)</f>
        <v>47.8</v>
      </c>
      <c r="AM21" s="18">
        <f>VLOOKUP($B21,'[8]Sheet 1'!$A$2:$F$54,2,FALSE)</f>
        <v>85.7</v>
      </c>
      <c r="AN21" s="18">
        <f>VLOOKUP($B21,'[8]Sheet 1'!$A$2:$F$54,3,FALSE)</f>
        <v>67.099999999999994</v>
      </c>
      <c r="AO21" s="18">
        <f>VLOOKUP($B21,'[8]Sheet 1'!$A$2:$F$54,4,FALSE)</f>
        <v>63.4</v>
      </c>
      <c r="AP21" s="18">
        <f>VLOOKUP($B21,'[24]Sheet 1'!$A$2:$I$53,5,FALSE)</f>
        <v>1.6</v>
      </c>
      <c r="AQ21" s="18">
        <f>VLOOKUP($B21,'[24]Sheet 1'!$A$2:$I$53,6,FALSE)</f>
        <v>1.53</v>
      </c>
      <c r="AR21" s="18">
        <f>VLOOKUP($B21,'[24]Sheet 1'!$A$2:$I$53,8,FALSE)</f>
        <v>1.43</v>
      </c>
      <c r="AS21" s="15">
        <f>VLOOKUP($B21,'[9]Sheet 1'!$A$2:$I$80,5,FALSE)</f>
        <v>19</v>
      </c>
      <c r="AT21" s="15">
        <f>VLOOKUP($B21,'[9]Sheet 1'!$A$2:$I$80,6,FALSE)</f>
        <v>19.600000000000001</v>
      </c>
      <c r="AU21" s="15">
        <f>VLOOKUP($B21,'[9]Sheet 1'!$A$2:$I$80,8,FALSE)</f>
        <v>21.3</v>
      </c>
      <c r="AV21" s="15">
        <f>VLOOKUP($B21,'[10]Sheet 1'!$A$2:$D$55,2,FALSE)</f>
        <v>43.2</v>
      </c>
      <c r="AW21" s="15">
        <f>VLOOKUP($B21,'[10]Sheet 1'!$A$2:$D$55,3,FALSE)</f>
        <v>46.1</v>
      </c>
      <c r="AX21" s="15">
        <f>VLOOKUP($B21,'[10]Sheet 1'!$A$2:$D$55,4,FALSE)</f>
        <v>50.7</v>
      </c>
      <c r="AY21" s="15">
        <f>VLOOKUP($B21,'[11]Sheet 1'!$A$2:$D$55,2,FALSE)</f>
        <v>37.799999999999997</v>
      </c>
      <c r="AZ21" s="15">
        <f>VLOOKUP($B21,'[11]Sheet 1'!$A$2:$D$55,3,FALSE)</f>
        <v>30.4</v>
      </c>
      <c r="BA21" s="15">
        <f>VLOOKUP($B21,'[11]Sheet 1'!$A$2:$D$55,4,FALSE)</f>
        <v>31.8</v>
      </c>
      <c r="BB21" s="15">
        <f>VLOOKUP($B21,'[12]Sheet 1'!$A$2:$D$55,2,FALSE)</f>
        <v>8.1</v>
      </c>
      <c r="BC21" s="15">
        <f>VLOOKUP($B21,'[12]Sheet 1'!$A$2:$D$55,3,FALSE)</f>
        <v>14.7</v>
      </c>
      <c r="BD21" s="15">
        <f>VLOOKUP($B21,'[12]Sheet 1'!$A$2:$D$55,4,FALSE)</f>
        <v>9.9</v>
      </c>
      <c r="BH21" s="15">
        <f>VLOOKUP($B21,'[13]Sheet 1'!$A$2:$D$55,2,FALSE)</f>
        <v>0</v>
      </c>
      <c r="BI21" s="15">
        <f>VLOOKUP($B21,'[13]Sheet 1'!$A$2:$D$55,3,FALSE)</f>
        <v>2.1</v>
      </c>
      <c r="BJ21" s="15">
        <f>VLOOKUP($B21,'[13]Sheet 1'!$A$2:$D$55,4,FALSE)</f>
        <v>1.2</v>
      </c>
      <c r="BK21" s="19">
        <f>VLOOKUP($B21,'[14]Sheet 1'!$A$2:$E$56,3,FALSE)</f>
        <v>92.3</v>
      </c>
      <c r="BL21" s="19">
        <f>VLOOKUP($B21,'[14]Sheet 1'!$A$2:$E$56,4,FALSE)</f>
        <v>86.4</v>
      </c>
      <c r="BM21" s="19">
        <f>VLOOKUP($B21,'[14]Sheet 1'!$A$2:$E$56,5,FALSE)</f>
        <v>82.7</v>
      </c>
      <c r="BN21" s="19">
        <f>VLOOKUP($B21,'[14]Sheet 1'!$A$57:$E$111,3,FALSE)</f>
        <v>100</v>
      </c>
      <c r="BO21" s="19">
        <f>VLOOKUP($B21,'[14]Sheet 1'!$A$57:$E$111,4,FALSE)</f>
        <v>94.2</v>
      </c>
      <c r="BP21" s="19">
        <f>VLOOKUP($B21,'[14]Sheet 1'!$A$57:$E$111,5,FALSE)</f>
        <v>88.6</v>
      </c>
      <c r="BQ21" s="19">
        <f>VLOOKUP($B21,'[14]Sheet 1'!$A$112:$E$163,3,FALSE)</f>
        <v>73.3</v>
      </c>
      <c r="BR21" s="19">
        <f>VLOOKUP($B21,'[14]Sheet 1'!$A$112:$E$163,4,FALSE)</f>
        <v>80.099999999999994</v>
      </c>
      <c r="BS21" s="19">
        <f>VLOOKUP($B21,'[14]Sheet 1'!$A$112:$E$163,5,FALSE)</f>
        <v>79.7</v>
      </c>
      <c r="BT21" s="19">
        <f>VLOOKUP($B21,'[15]Sheet 1'!$A$2:$H$55,2,FALSE)</f>
        <v>89.5</v>
      </c>
      <c r="BU21" s="19">
        <f>VLOOKUP($B21,'[15]Sheet 1'!$A$2:$H$55,3,FALSE)</f>
        <v>82.7</v>
      </c>
      <c r="BV21" s="19">
        <f>VLOOKUP($B21,'[15]Sheet 1'!$A$2:$H$55,4,FALSE)</f>
        <v>81.3</v>
      </c>
      <c r="BW21" s="15">
        <f>VLOOKUP($B21,'[16]Sheet 1'!$A$2:$D$55,2,FALSE)</f>
        <v>-26.7</v>
      </c>
      <c r="BX21" s="15">
        <f>VLOOKUP($B21,'[16]Sheet 1'!$A$2:$D$55,3,FALSE)</f>
        <v>-8.3000000000000007</v>
      </c>
      <c r="BY21" s="15">
        <f>VLOOKUP($B21,'[16]Sheet 1'!$A$2:$D$55,4,FALSE)</f>
        <v>-11.7</v>
      </c>
      <c r="BZ21" s="15">
        <f>VLOOKUP($B21,'[17]Sheet 1'!$A$2:$D$55,2,FALSE)</f>
        <v>7.8</v>
      </c>
      <c r="CA21" s="15">
        <f>VLOOKUP($B21,'[17]Sheet 1'!$A$2:$D$55,3,FALSE)</f>
        <v>7.1</v>
      </c>
      <c r="CB21" s="15">
        <f>VLOOKUP($B21,'[17]Sheet 1'!$A$2:$D$55,4,FALSE)</f>
        <v>7.9</v>
      </c>
      <c r="CC21" s="18">
        <f>VLOOKUP($B21,'[18]Sheet 1'!$A$2:$D$55,2,FALSE)</f>
        <v>15.4</v>
      </c>
      <c r="CD21" s="18">
        <f>VLOOKUP($B21,'[18]Sheet 1'!$A$2:$D$55,3,FALSE)</f>
        <v>15.9</v>
      </c>
      <c r="CE21" s="18">
        <f>VLOOKUP($B21,'[18]Sheet 1'!$A$2:$D$55,4,FALSE)</f>
        <v>15.3</v>
      </c>
      <c r="CF21" s="19">
        <f>VLOOKUP($B21,'[19]Sheet 1'!$A$2:$D$55,2,FALSE)</f>
        <v>14.9</v>
      </c>
      <c r="CG21" s="19">
        <f>VLOOKUP($B21,'[19]Sheet 1'!$A$2:$D$55,3,FALSE)</f>
        <v>14.6</v>
      </c>
      <c r="CH21" s="19">
        <f>VLOOKUP($B21,'[19]Sheet 1'!$A$2:$D$55,4,FALSE)</f>
        <v>14.6</v>
      </c>
      <c r="CI21" s="4"/>
      <c r="CJ21" s="4"/>
      <c r="CK21" s="4"/>
      <c r="CL21" s="9" t="s">
        <v>293</v>
      </c>
      <c r="CM21" s="8" t="s">
        <v>293</v>
      </c>
      <c r="CN21" s="8" t="s">
        <v>293</v>
      </c>
      <c r="CO21" s="15">
        <f>VLOOKUP($B21,'[20]Sheet 1'!$C$2:$H$80,4,FALSE)</f>
        <v>65.3</v>
      </c>
      <c r="CP21" s="15">
        <f>VLOOKUP($B21,'[20]Sheet 1'!$C$2:$H$80,5,FALSE)</f>
        <v>51.1</v>
      </c>
      <c r="CQ21" s="15">
        <f>VLOOKUP($B21,'[20]Sheet 1'!$C$2:$H$80,6,FALSE)</f>
        <v>73.900000000000006</v>
      </c>
      <c r="CR21" s="15">
        <f>VLOOKUP($B21,'[21]Sheet 1'!$C$2:$H$80,4,FALSE)</f>
        <v>8.1999999999999993</v>
      </c>
      <c r="CS21" s="15">
        <f>VLOOKUP($B21,'[21]Sheet 1'!$C$2:$H$80,5,FALSE)</f>
        <v>6.3</v>
      </c>
      <c r="CT21" s="15">
        <f>VLOOKUP($B21,'[21]Sheet 1'!$C$2:$H$80,6,FALSE)</f>
        <v>5.8</v>
      </c>
      <c r="CU21" s="15">
        <f>VLOOKUP($B21,'[22]Sheet 1'!$A$2:$E$80,3,FALSE)</f>
        <v>46.3</v>
      </c>
      <c r="CV21" s="15">
        <f>VLOOKUP($B21,'[22]Sheet 1'!$A$2:$E$80,4,FALSE)</f>
        <v>44.7</v>
      </c>
      <c r="CW21" s="15">
        <f>VLOOKUP($B21,'[22]Sheet 1'!$A$2:$E$80,5,FALSE)</f>
        <v>43.7</v>
      </c>
      <c r="CX21" s="4" t="str">
        <f t="shared" si="0"/>
        <v>9830381X</v>
      </c>
      <c r="CY21" s="6" t="s">
        <v>293</v>
      </c>
      <c r="CZ21" s="6" t="s">
        <v>293</v>
      </c>
      <c r="DA21" s="6" t="s">
        <v>293</v>
      </c>
      <c r="DD21" s="10"/>
    </row>
    <row r="22" spans="1:108">
      <c r="A22" s="2" t="s">
        <v>149</v>
      </c>
      <c r="B22" s="2" t="s">
        <v>66</v>
      </c>
      <c r="C22" s="2" t="s">
        <v>97</v>
      </c>
      <c r="D22" s="2" t="s">
        <v>107</v>
      </c>
      <c r="E22" s="2" t="s">
        <v>106</v>
      </c>
      <c r="F22" s="3">
        <v>197</v>
      </c>
      <c r="G22" s="3" t="s">
        <v>9</v>
      </c>
      <c r="H22" s="3" t="s">
        <v>9</v>
      </c>
      <c r="I22" s="12">
        <v>97</v>
      </c>
      <c r="J22" s="13" t="s">
        <v>9</v>
      </c>
      <c r="K22" s="13" t="s">
        <v>9</v>
      </c>
      <c r="L22" s="12">
        <v>99</v>
      </c>
      <c r="M22" s="13" t="s">
        <v>9</v>
      </c>
      <c r="N22" s="13" t="s">
        <v>9</v>
      </c>
      <c r="O22" s="14">
        <f>VLOOKUP(B22,'[1]Sheet 1'!$A$2:$F$73,5,FALSE)</f>
        <v>94</v>
      </c>
      <c r="P22" s="12" t="s">
        <v>9</v>
      </c>
      <c r="Q22" s="12" t="s">
        <v>9</v>
      </c>
      <c r="R22" s="8" t="e">
        <f>VLOOKUP($B22,Extract_R_xx_xx_26!$B$2:$H$75,2,FALSE)</f>
        <v>#N/A</v>
      </c>
      <c r="S22" s="3" t="e">
        <f>VLOOKUP($B22,Extract_R_xx_xx_26!$B$2:$H$75,3,FALSE)</f>
        <v>#N/A</v>
      </c>
      <c r="T22" s="8" t="e">
        <f>VLOOKUP($B22,Extract_R_xx_xx_26!$B$2:$H$75,4,FALSE)</f>
        <v>#N/A</v>
      </c>
      <c r="U22" s="15">
        <f>VLOOKUP(B22,'[2]Sheet 1'!$A$2:$F$55,2,FALSE)</f>
        <v>138.69999999999999</v>
      </c>
      <c r="V22" s="15">
        <f>VLOOKUP(B22,'[2]Sheet 1'!$A$2:$F$55,3,FALSE)</f>
        <v>150.80000000000001</v>
      </c>
      <c r="W22" s="15">
        <f>VLOOKUP(B22,'[2]Sheet 1'!$A$2:$F$55,4,FALSE)</f>
        <v>137.9</v>
      </c>
      <c r="X22" s="15">
        <f>VLOOKUP(B22,'[3]Sheet 1'!$A$2:$H$78,3,FALSE)</f>
        <v>79.8</v>
      </c>
      <c r="Y22" s="15">
        <f>VLOOKUP(B22,'[3]Sheet 1'!$A$2:$H$78,4,FALSE)</f>
        <v>46</v>
      </c>
      <c r="Z22" s="15">
        <f>VLOOKUP(B22,'[3]Sheet 1'!$A$2:$H$78,5,FALSE)</f>
        <v>48.9</v>
      </c>
      <c r="AA22" s="15">
        <f>VLOOKUP($B22,'[4]Sheet 1'!$A$2:$H$77,3,FALSE)</f>
        <v>3.2</v>
      </c>
      <c r="AB22" s="15">
        <f>VLOOKUP($B22,'[4]Sheet 1'!$A$2:$H$77,4,FALSE)</f>
        <v>14.4</v>
      </c>
      <c r="AC22" s="15">
        <f>VLOOKUP($B22,'[4]Sheet 1'!$A$2:$H$77,5,FALSE)</f>
        <v>15.1</v>
      </c>
      <c r="AD22" s="15">
        <f>VLOOKUP($B22,'[5]Sheet 1'!$A$2:$G$82,3,FALSE)</f>
        <v>70.7</v>
      </c>
      <c r="AE22" s="15">
        <f>VLOOKUP($B22,'[5]Sheet 1'!$A$2:$G$82,4,FALSE)</f>
        <v>93.4</v>
      </c>
      <c r="AF22" s="15">
        <f>VLOOKUP($B22,'[5]Sheet 1'!$A$2:$G$82,5,FALSE)</f>
        <v>93.5</v>
      </c>
      <c r="AG22" s="15">
        <f>VLOOKUP($B22,'[6]Sheet 1'!$A$2:$G$77,3,FALSE)</f>
        <v>29.4</v>
      </c>
      <c r="AH22" s="15">
        <f>VLOOKUP($B22,'[6]Sheet 1'!$A$2:$G$77,4,FALSE)</f>
        <v>10.7</v>
      </c>
      <c r="AI22" s="15">
        <f>VLOOKUP($B22,'[6]Sheet 1'!$A$2:$G$77,5,FALSE)</f>
        <v>9.1</v>
      </c>
      <c r="AJ22" s="18">
        <f>VLOOKUP($B22,'[7]Sheet 1'!$A$2:$F$54,2,FALSE)</f>
        <v>100</v>
      </c>
      <c r="AK22" s="18">
        <f>VLOOKUP($B22,'[7]Sheet 1'!$A$2:$F$54,3,FALSE)</f>
        <v>51.2</v>
      </c>
      <c r="AL22" s="18">
        <f>VLOOKUP($B22,'[7]Sheet 1'!$A$2:$F$54,4,FALSE)</f>
        <v>47.8</v>
      </c>
      <c r="AM22" s="18">
        <f>VLOOKUP($B22,'[8]Sheet 1'!$A$2:$F$54,2,FALSE)</f>
        <v>100</v>
      </c>
      <c r="AN22" s="18">
        <f>VLOOKUP($B22,'[8]Sheet 1'!$A$2:$F$54,3,FALSE)</f>
        <v>67.099999999999994</v>
      </c>
      <c r="AO22" s="18">
        <f>VLOOKUP($B22,'[8]Sheet 1'!$A$2:$F$54,4,FALSE)</f>
        <v>63.4</v>
      </c>
      <c r="AP22" s="18">
        <f>VLOOKUP($B22,'[24]Sheet 1'!$A$2:$I$53,5,FALSE)</f>
        <v>1.94</v>
      </c>
      <c r="AQ22" s="18">
        <f>VLOOKUP($B22,'[24]Sheet 1'!$A$2:$I$53,6,FALSE)</f>
        <v>1.53</v>
      </c>
      <c r="AR22" s="18">
        <f>VLOOKUP($B22,'[24]Sheet 1'!$A$2:$I$53,8,FALSE)</f>
        <v>1.43</v>
      </c>
      <c r="AS22" s="15">
        <f>VLOOKUP($B22,'[9]Sheet 1'!$A$2:$I$80,5,FALSE)</f>
        <v>15.7</v>
      </c>
      <c r="AT22" s="15">
        <f>VLOOKUP($B22,'[9]Sheet 1'!$A$2:$I$80,6,FALSE)</f>
        <v>19.600000000000001</v>
      </c>
      <c r="AU22" s="15">
        <f>VLOOKUP($B22,'[9]Sheet 1'!$A$2:$I$80,8,FALSE)</f>
        <v>21.3</v>
      </c>
      <c r="AV22" s="15">
        <f>VLOOKUP($B22,'[10]Sheet 1'!$A$2:$D$55,2,FALSE)</f>
        <v>31.8</v>
      </c>
      <c r="AW22" s="15">
        <f>VLOOKUP($B22,'[10]Sheet 1'!$A$2:$D$55,3,FALSE)</f>
        <v>46.1</v>
      </c>
      <c r="AX22" s="15">
        <f>VLOOKUP($B22,'[10]Sheet 1'!$A$2:$D$55,4,FALSE)</f>
        <v>50.7</v>
      </c>
      <c r="AY22" s="15">
        <f>VLOOKUP($B22,'[11]Sheet 1'!$A$2:$D$55,2,FALSE)</f>
        <v>18.2</v>
      </c>
      <c r="AZ22" s="15">
        <f>VLOOKUP($B22,'[11]Sheet 1'!$A$2:$D$55,3,FALSE)</f>
        <v>30.4</v>
      </c>
      <c r="BA22" s="15">
        <f>VLOOKUP($B22,'[11]Sheet 1'!$A$2:$D$55,4,FALSE)</f>
        <v>31.8</v>
      </c>
      <c r="BB22" s="15">
        <f>VLOOKUP($B22,'[12]Sheet 1'!$A$2:$D$55,2,FALSE)</f>
        <v>27.3</v>
      </c>
      <c r="BC22" s="15">
        <f>VLOOKUP($B22,'[12]Sheet 1'!$A$2:$D$55,3,FALSE)</f>
        <v>14.7</v>
      </c>
      <c r="BD22" s="15">
        <f>VLOOKUP($B22,'[12]Sheet 1'!$A$2:$D$55,4,FALSE)</f>
        <v>9.9</v>
      </c>
      <c r="BH22" s="15">
        <f>VLOOKUP($B22,'[13]Sheet 1'!$A$2:$D$55,2,FALSE)</f>
        <v>9.1</v>
      </c>
      <c r="BI22" s="15">
        <f>VLOOKUP($B22,'[13]Sheet 1'!$A$2:$D$55,3,FALSE)</f>
        <v>2.1</v>
      </c>
      <c r="BJ22" s="15">
        <f>VLOOKUP($B22,'[13]Sheet 1'!$A$2:$D$55,4,FALSE)</f>
        <v>1.2</v>
      </c>
      <c r="BK22" s="19">
        <f>VLOOKUP($B22,'[14]Sheet 1'!$A$2:$E$56,3,FALSE)</f>
        <v>88.9</v>
      </c>
      <c r="BL22" s="19">
        <f>VLOOKUP($B22,'[14]Sheet 1'!$A$2:$E$56,4,FALSE)</f>
        <v>86.4</v>
      </c>
      <c r="BM22" s="19">
        <f>VLOOKUP($B22,'[14]Sheet 1'!$A$2:$E$56,5,FALSE)</f>
        <v>82.7</v>
      </c>
      <c r="BN22" s="19">
        <f>VLOOKUP($B22,'[14]Sheet 1'!$A$57:$E$111,3,FALSE)</f>
        <v>66.7</v>
      </c>
      <c r="BO22" s="19">
        <f>VLOOKUP($B22,'[14]Sheet 1'!$A$57:$E$111,4,FALSE)</f>
        <v>94.2</v>
      </c>
      <c r="BP22" s="19">
        <f>VLOOKUP($B22,'[14]Sheet 1'!$A$57:$E$111,5,FALSE)</f>
        <v>88.6</v>
      </c>
      <c r="BQ22" s="19">
        <f>VLOOKUP($B22,'[14]Sheet 1'!$A$112:$E$163,3,FALSE)</f>
        <v>88.9</v>
      </c>
      <c r="BR22" s="19">
        <f>VLOOKUP($B22,'[14]Sheet 1'!$A$112:$E$163,4,FALSE)</f>
        <v>80.099999999999994</v>
      </c>
      <c r="BS22" s="19">
        <f>VLOOKUP($B22,'[14]Sheet 1'!$A$112:$E$163,5,FALSE)</f>
        <v>79.7</v>
      </c>
      <c r="BT22" s="19">
        <f>VLOOKUP($B22,'[15]Sheet 1'!$A$2:$H$55,2,FALSE)</f>
        <v>64.7</v>
      </c>
      <c r="BU22" s="19">
        <f>VLOOKUP($B22,'[15]Sheet 1'!$A$2:$H$55,3,FALSE)</f>
        <v>82.7</v>
      </c>
      <c r="BV22" s="19">
        <f>VLOOKUP($B22,'[15]Sheet 1'!$A$2:$H$55,4,FALSE)</f>
        <v>81.3</v>
      </c>
      <c r="BW22" s="15">
        <f>VLOOKUP($B22,'[16]Sheet 1'!$A$2:$D$55,2,FALSE)</f>
        <v>73.3</v>
      </c>
      <c r="BX22" s="15">
        <f>VLOOKUP($B22,'[16]Sheet 1'!$A$2:$D$55,3,FALSE)</f>
        <v>-8.3000000000000007</v>
      </c>
      <c r="BY22" s="15">
        <f>VLOOKUP($B22,'[16]Sheet 1'!$A$2:$D$55,4,FALSE)</f>
        <v>-11.7</v>
      </c>
      <c r="BZ22" s="15">
        <f>VLOOKUP($B22,'[17]Sheet 1'!$A$2:$D$55,2,FALSE)</f>
        <v>5.0999999999999996</v>
      </c>
      <c r="CA22" s="15">
        <f>VLOOKUP($B22,'[17]Sheet 1'!$A$2:$D$55,3,FALSE)</f>
        <v>7.1</v>
      </c>
      <c r="CB22" s="15">
        <f>VLOOKUP($B22,'[17]Sheet 1'!$A$2:$D$55,4,FALSE)</f>
        <v>7.9</v>
      </c>
      <c r="CC22" s="18">
        <f>VLOOKUP($B22,'[18]Sheet 1'!$A$2:$D$55,2,FALSE)</f>
        <v>16.100000000000001</v>
      </c>
      <c r="CD22" s="18">
        <f>VLOOKUP($B22,'[18]Sheet 1'!$A$2:$D$55,3,FALSE)</f>
        <v>15.9</v>
      </c>
      <c r="CE22" s="18">
        <f>VLOOKUP($B22,'[18]Sheet 1'!$A$2:$D$55,4,FALSE)</f>
        <v>15.3</v>
      </c>
      <c r="CF22" s="19">
        <f>VLOOKUP($B22,'[19]Sheet 1'!$A$2:$D$55,2,FALSE)</f>
        <v>13.3</v>
      </c>
      <c r="CG22" s="19">
        <f>VLOOKUP($B22,'[19]Sheet 1'!$A$2:$D$55,3,FALSE)</f>
        <v>14.6</v>
      </c>
      <c r="CH22" s="19">
        <f>VLOOKUP($B22,'[19]Sheet 1'!$A$2:$D$55,4,FALSE)</f>
        <v>14.6</v>
      </c>
      <c r="CI22" s="4"/>
      <c r="CJ22" s="4"/>
      <c r="CK22" s="4"/>
      <c r="CL22" s="9" t="s">
        <v>293</v>
      </c>
      <c r="CM22" s="8" t="s">
        <v>293</v>
      </c>
      <c r="CN22" s="8" t="s">
        <v>293</v>
      </c>
      <c r="CO22" s="15">
        <f>VLOOKUP($B22,'[20]Sheet 1'!$C$2:$H$80,4,FALSE)</f>
        <v>39.299999999999997</v>
      </c>
      <c r="CP22" s="15">
        <f>VLOOKUP($B22,'[20]Sheet 1'!$C$2:$H$80,5,FALSE)</f>
        <v>51.1</v>
      </c>
      <c r="CQ22" s="15">
        <f>VLOOKUP($B22,'[20]Sheet 1'!$C$2:$H$80,6,FALSE)</f>
        <v>73.900000000000006</v>
      </c>
      <c r="CR22" s="15">
        <f>VLOOKUP($B22,'[21]Sheet 1'!$C$2:$H$80,4,FALSE)</f>
        <v>3.1</v>
      </c>
      <c r="CS22" s="15">
        <f>VLOOKUP($B22,'[21]Sheet 1'!$C$2:$H$80,5,FALSE)</f>
        <v>6.3</v>
      </c>
      <c r="CT22" s="15">
        <f>VLOOKUP($B22,'[21]Sheet 1'!$C$2:$H$80,6,FALSE)</f>
        <v>5.8</v>
      </c>
      <c r="CU22" s="15">
        <f>VLOOKUP($B22,'[22]Sheet 1'!$A$2:$E$80,3,FALSE)</f>
        <v>38.6</v>
      </c>
      <c r="CV22" s="15">
        <f>VLOOKUP($B22,'[22]Sheet 1'!$A$2:$E$80,4,FALSE)</f>
        <v>44.7</v>
      </c>
      <c r="CW22" s="15">
        <f>VLOOKUP($B22,'[22]Sheet 1'!$A$2:$E$80,5,FALSE)</f>
        <v>43.7</v>
      </c>
      <c r="CX22" s="4" t="str">
        <f t="shared" si="0"/>
        <v>9830382Y</v>
      </c>
      <c r="CY22" s="6" t="s">
        <v>293</v>
      </c>
      <c r="CZ22" s="6" t="s">
        <v>293</v>
      </c>
      <c r="DA22" s="6" t="s">
        <v>293</v>
      </c>
      <c r="DD22" s="10"/>
    </row>
    <row r="23" spans="1:108">
      <c r="A23" s="2" t="s">
        <v>150</v>
      </c>
      <c r="B23" s="2" t="s">
        <v>67</v>
      </c>
      <c r="C23" s="2" t="s">
        <v>23</v>
      </c>
      <c r="D23" s="2" t="s">
        <v>109</v>
      </c>
      <c r="E23" s="2" t="s">
        <v>105</v>
      </c>
      <c r="F23" s="3">
        <v>752</v>
      </c>
      <c r="G23" s="3">
        <v>67</v>
      </c>
      <c r="H23" s="3" t="s">
        <v>9</v>
      </c>
      <c r="I23" s="12">
        <v>609</v>
      </c>
      <c r="J23" s="13">
        <v>55</v>
      </c>
      <c r="K23" s="13" t="s">
        <v>9</v>
      </c>
      <c r="L23" s="12">
        <v>517</v>
      </c>
      <c r="M23" s="13">
        <v>45</v>
      </c>
      <c r="N23" s="13" t="s">
        <v>9</v>
      </c>
      <c r="O23" s="14">
        <f>VLOOKUP(B23,'[1]Sheet 1'!$A$2:$F$73,5,FALSE)</f>
        <v>497</v>
      </c>
      <c r="P23" s="14">
        <f>VLOOKUP(B23,'[1]Sheet 1'!$A$2:$F$73,6,FALSE)</f>
        <v>52</v>
      </c>
      <c r="Q23" s="12" t="s">
        <v>9</v>
      </c>
      <c r="R23" s="8" t="e">
        <f>VLOOKUP($B23,Extract_R_xx_xx_26!$B$2:$H$75,2,FALSE)</f>
        <v>#N/A</v>
      </c>
      <c r="S23" s="3" t="e">
        <f>VLOOKUP($B23,Extract_R_xx_xx_26!$B$2:$H$75,3,FALSE)</f>
        <v>#N/A</v>
      </c>
      <c r="T23" s="8" t="e">
        <f>VLOOKUP($B23,Extract_R_xx_xx_26!$B$2:$H$75,4,FALSE)</f>
        <v>#N/A</v>
      </c>
      <c r="U23" s="15">
        <f>VLOOKUP(B23,'[2]Sheet 1'!$A$2:$F$55,2,FALSE)</f>
        <v>99.5</v>
      </c>
      <c r="V23" s="15">
        <f>VLOOKUP(B23,'[2]Sheet 1'!$A$2:$F$55,3,FALSE)</f>
        <v>129.69999999999999</v>
      </c>
      <c r="W23" s="15">
        <f>VLOOKUP(B23,'[2]Sheet 1'!$A$2:$F$55,4,FALSE)</f>
        <v>137.9</v>
      </c>
      <c r="X23" s="15">
        <f>VLOOKUP(B23,'[3]Sheet 1'!$A$2:$H$78,3,FALSE)</f>
        <v>50.8</v>
      </c>
      <c r="Y23" s="15">
        <f>VLOOKUP(B23,'[3]Sheet 1'!$A$2:$H$78,4,FALSE)</f>
        <v>49.7</v>
      </c>
      <c r="Z23" s="15">
        <f>VLOOKUP(B23,'[3]Sheet 1'!$A$2:$H$78,5,FALSE)</f>
        <v>48.9</v>
      </c>
      <c r="AA23" s="15">
        <f>VLOOKUP($B23,'[4]Sheet 1'!$A$2:$H$77,3,FALSE)</f>
        <v>11.6</v>
      </c>
      <c r="AB23" s="15">
        <f>VLOOKUP($B23,'[4]Sheet 1'!$A$2:$H$77,4,FALSE)</f>
        <v>15.3</v>
      </c>
      <c r="AC23" s="15">
        <f>VLOOKUP($B23,'[4]Sheet 1'!$A$2:$H$77,5,FALSE)</f>
        <v>15.1</v>
      </c>
      <c r="AD23" s="15">
        <f>VLOOKUP($B23,'[5]Sheet 1'!$A$2:$G$82,3,FALSE)</f>
        <v>90.3</v>
      </c>
      <c r="AE23" s="15">
        <f>VLOOKUP($B23,'[5]Sheet 1'!$A$2:$G$82,4,FALSE)</f>
        <v>93.5</v>
      </c>
      <c r="AF23" s="15">
        <f>VLOOKUP($B23,'[5]Sheet 1'!$A$2:$G$82,5,FALSE)</f>
        <v>93.5</v>
      </c>
      <c r="AG23" s="15">
        <f>VLOOKUP($B23,'[6]Sheet 1'!$A$2:$G$77,3,FALSE)</f>
        <v>4.0999999999999996</v>
      </c>
      <c r="AH23" s="15">
        <f>VLOOKUP($B23,'[6]Sheet 1'!$A$2:$G$77,4,FALSE)</f>
        <v>8.6999999999999993</v>
      </c>
      <c r="AI23" s="15">
        <f>VLOOKUP($B23,'[6]Sheet 1'!$A$2:$G$77,5,FALSE)</f>
        <v>9.1</v>
      </c>
      <c r="AJ23" s="18">
        <f>VLOOKUP($B23,'[7]Sheet 1'!$A$2:$F$54,2,FALSE)</f>
        <v>48</v>
      </c>
      <c r="AK23" s="18">
        <f>VLOOKUP($B23,'[7]Sheet 1'!$A$2:$F$54,3,FALSE)</f>
        <v>46.7</v>
      </c>
      <c r="AL23" s="18">
        <f>VLOOKUP($B23,'[7]Sheet 1'!$A$2:$F$54,4,FALSE)</f>
        <v>47.8</v>
      </c>
      <c r="AM23" s="18">
        <f>VLOOKUP($B23,'[8]Sheet 1'!$A$2:$F$54,2,FALSE)</f>
        <v>70.2</v>
      </c>
      <c r="AN23" s="18">
        <f>VLOOKUP($B23,'[8]Sheet 1'!$A$2:$F$54,3,FALSE)</f>
        <v>62.3</v>
      </c>
      <c r="AO23" s="18">
        <f>VLOOKUP($B23,'[8]Sheet 1'!$A$2:$F$54,4,FALSE)</f>
        <v>63.4</v>
      </c>
      <c r="AP23" s="18">
        <f>VLOOKUP($B23,'[24]Sheet 1'!$A$2:$I$53,5,FALSE)</f>
        <v>1.48</v>
      </c>
      <c r="AQ23" s="18">
        <f>VLOOKUP($B23,'[24]Sheet 1'!$A$2:$I$53,6,FALSE)</f>
        <v>1.4</v>
      </c>
      <c r="AR23" s="18">
        <f>VLOOKUP($B23,'[24]Sheet 1'!$A$2:$I$53,8,FALSE)</f>
        <v>1.43</v>
      </c>
      <c r="AS23" s="15">
        <f>VLOOKUP($B23,'[9]Sheet 1'!$A$2:$I$80,5,FALSE)</f>
        <v>20.6</v>
      </c>
      <c r="AT23" s="15">
        <f>VLOOKUP($B23,'[9]Sheet 1'!$A$2:$I$80,6,FALSE)</f>
        <v>21.9</v>
      </c>
      <c r="AU23" s="15">
        <f>VLOOKUP($B23,'[9]Sheet 1'!$A$2:$I$80,8,FALSE)</f>
        <v>21.3</v>
      </c>
      <c r="AV23" s="15">
        <f>VLOOKUP($B23,'[10]Sheet 1'!$A$2:$D$55,2,FALSE)</f>
        <v>57.8</v>
      </c>
      <c r="AW23" s="15">
        <f>VLOOKUP($B23,'[10]Sheet 1'!$A$2:$D$55,3,FALSE)</f>
        <v>52.1</v>
      </c>
      <c r="AX23" s="15">
        <f>VLOOKUP($B23,'[10]Sheet 1'!$A$2:$D$55,4,FALSE)</f>
        <v>50.7</v>
      </c>
      <c r="AY23" s="15">
        <f>VLOOKUP($B23,'[11]Sheet 1'!$A$2:$D$55,2,FALSE)</f>
        <v>31.9</v>
      </c>
      <c r="AZ23" s="15">
        <f>VLOOKUP($B23,'[11]Sheet 1'!$A$2:$D$55,3,FALSE)</f>
        <v>32.200000000000003</v>
      </c>
      <c r="BA23" s="15">
        <f>VLOOKUP($B23,'[11]Sheet 1'!$A$2:$D$55,4,FALSE)</f>
        <v>31.8</v>
      </c>
      <c r="BB23" s="15">
        <f>VLOOKUP($B23,'[12]Sheet 1'!$A$2:$D$55,2,FALSE)</f>
        <v>7.4</v>
      </c>
      <c r="BC23" s="15">
        <f>VLOOKUP($B23,'[12]Sheet 1'!$A$2:$D$55,3,FALSE)</f>
        <v>8.4</v>
      </c>
      <c r="BD23" s="15">
        <f>VLOOKUP($B23,'[12]Sheet 1'!$A$2:$D$55,4,FALSE)</f>
        <v>9.9</v>
      </c>
      <c r="BH23" s="15">
        <f>VLOOKUP($B23,'[13]Sheet 1'!$A$2:$D$55,2,FALSE)</f>
        <v>0.7</v>
      </c>
      <c r="BI23" s="15">
        <f>VLOOKUP($B23,'[13]Sheet 1'!$A$2:$D$55,3,FALSE)</f>
        <v>1</v>
      </c>
      <c r="BJ23" s="15">
        <f>VLOOKUP($B23,'[13]Sheet 1'!$A$2:$D$55,4,FALSE)</f>
        <v>1.2</v>
      </c>
      <c r="BK23" s="19">
        <f>VLOOKUP($B23,'[14]Sheet 1'!$A$2:$E$56,3,FALSE)</f>
        <v>83.5</v>
      </c>
      <c r="BL23" s="19">
        <f>VLOOKUP($B23,'[14]Sheet 1'!$A$2:$E$56,4,FALSE)</f>
        <v>81.8</v>
      </c>
      <c r="BM23" s="19">
        <f>VLOOKUP($B23,'[14]Sheet 1'!$A$2:$E$56,5,FALSE)</f>
        <v>82.7</v>
      </c>
      <c r="BN23" s="19">
        <f>VLOOKUP($B23,'[14]Sheet 1'!$A$57:$E$111,3,FALSE)</f>
        <v>83.7</v>
      </c>
      <c r="BO23" s="19">
        <f>VLOOKUP($B23,'[14]Sheet 1'!$A$57:$E$111,4,FALSE)</f>
        <v>86.8</v>
      </c>
      <c r="BP23" s="19">
        <f>VLOOKUP($B23,'[14]Sheet 1'!$A$57:$E$111,5,FALSE)</f>
        <v>88.6</v>
      </c>
      <c r="BQ23" s="19">
        <f>VLOOKUP($B23,'[14]Sheet 1'!$A$112:$E$163,3,FALSE)</f>
        <v>72.7</v>
      </c>
      <c r="BR23" s="19">
        <f>VLOOKUP($B23,'[14]Sheet 1'!$A$112:$E$163,4,FALSE)</f>
        <v>79.400000000000006</v>
      </c>
      <c r="BS23" s="19">
        <f>VLOOKUP($B23,'[14]Sheet 1'!$A$112:$E$163,5,FALSE)</f>
        <v>79.7</v>
      </c>
      <c r="BT23" s="19">
        <f>VLOOKUP($B23,'[15]Sheet 1'!$A$2:$H$55,2,FALSE)</f>
        <v>69.400000000000006</v>
      </c>
      <c r="BU23" s="19">
        <f>VLOOKUP($B23,'[15]Sheet 1'!$A$2:$H$55,3,FALSE)</f>
        <v>80.900000000000006</v>
      </c>
      <c r="BV23" s="19">
        <f>VLOOKUP($B23,'[15]Sheet 1'!$A$2:$H$55,4,FALSE)</f>
        <v>81.3</v>
      </c>
      <c r="BW23" s="15">
        <f>VLOOKUP($B23,'[16]Sheet 1'!$A$2:$D$55,2,FALSE)</f>
        <v>-19.100000000000001</v>
      </c>
      <c r="BX23" s="15">
        <f>VLOOKUP($B23,'[16]Sheet 1'!$A$2:$D$55,3,FALSE)</f>
        <v>-12.9</v>
      </c>
      <c r="BY23" s="15">
        <f>VLOOKUP($B23,'[16]Sheet 1'!$A$2:$D$55,4,FALSE)</f>
        <v>-11.7</v>
      </c>
      <c r="BZ23" s="15">
        <f>VLOOKUP($B23,'[17]Sheet 1'!$A$2:$D$55,2,FALSE)</f>
        <v>7.9</v>
      </c>
      <c r="CA23" s="15">
        <f>VLOOKUP($B23,'[17]Sheet 1'!$A$2:$D$55,3,FALSE)</f>
        <v>8.1</v>
      </c>
      <c r="CB23" s="15">
        <f>VLOOKUP($B23,'[17]Sheet 1'!$A$2:$D$55,4,FALSE)</f>
        <v>7.9</v>
      </c>
      <c r="CC23" s="18">
        <f>VLOOKUP($B23,'[18]Sheet 1'!$A$2:$D$55,2,FALSE)</f>
        <v>14.9</v>
      </c>
      <c r="CD23" s="18">
        <f>VLOOKUP($B23,'[18]Sheet 1'!$A$2:$D$55,3,FALSE)</f>
        <v>15.1</v>
      </c>
      <c r="CE23" s="18">
        <f>VLOOKUP($B23,'[18]Sheet 1'!$A$2:$D$55,4,FALSE)</f>
        <v>15.3</v>
      </c>
      <c r="CF23" s="19">
        <f>VLOOKUP($B23,'[19]Sheet 1'!$A$2:$D$55,2,FALSE)</f>
        <v>13.7</v>
      </c>
      <c r="CG23" s="19">
        <f>VLOOKUP($B23,'[19]Sheet 1'!$A$2:$D$55,3,FALSE)</f>
        <v>14.6</v>
      </c>
      <c r="CH23" s="19">
        <f>VLOOKUP($B23,'[19]Sheet 1'!$A$2:$D$55,4,FALSE)</f>
        <v>14.6</v>
      </c>
      <c r="CI23" s="4"/>
      <c r="CJ23" s="4"/>
      <c r="CK23" s="4"/>
      <c r="CL23" s="6" t="s">
        <v>293</v>
      </c>
      <c r="CM23" s="3" t="s">
        <v>293</v>
      </c>
      <c r="CN23" s="8" t="s">
        <v>293</v>
      </c>
      <c r="CO23" s="15">
        <f>VLOOKUP($B23,'[20]Sheet 1'!$C$2:$H$80,4,FALSE)</f>
        <v>86.8</v>
      </c>
      <c r="CP23" s="15">
        <f>VLOOKUP($B23,'[20]Sheet 1'!$C$2:$H$80,5,FALSE)</f>
        <v>80.599999999999994</v>
      </c>
      <c r="CQ23" s="15">
        <f>VLOOKUP($B23,'[20]Sheet 1'!$C$2:$H$80,6,FALSE)</f>
        <v>73.900000000000006</v>
      </c>
      <c r="CR23" s="15">
        <f>VLOOKUP($B23,'[21]Sheet 1'!$C$2:$H$80,4,FALSE)</f>
        <v>7.5</v>
      </c>
      <c r="CS23" s="15">
        <f>VLOOKUP($B23,'[21]Sheet 1'!$C$2:$H$80,5,FALSE)</f>
        <v>5.7</v>
      </c>
      <c r="CT23" s="15">
        <f>VLOOKUP($B23,'[21]Sheet 1'!$C$2:$H$80,6,FALSE)</f>
        <v>5.8</v>
      </c>
      <c r="CU23" s="15">
        <f>VLOOKUP($B23,'[22]Sheet 1'!$A$2:$E$80,3,FALSE)</f>
        <v>45</v>
      </c>
      <c r="CV23" s="15">
        <f>VLOOKUP($B23,'[22]Sheet 1'!$A$2:$E$80,4,FALSE)</f>
        <v>43.4</v>
      </c>
      <c r="CW23" s="15">
        <f>VLOOKUP($B23,'[22]Sheet 1'!$A$2:$E$80,5,FALSE)</f>
        <v>43.7</v>
      </c>
      <c r="CX23" s="4" t="str">
        <f t="shared" si="0"/>
        <v>9830384A</v>
      </c>
      <c r="CY23" s="6" t="s">
        <v>293</v>
      </c>
      <c r="CZ23" s="6" t="s">
        <v>293</v>
      </c>
      <c r="DA23" s="6" t="s">
        <v>293</v>
      </c>
      <c r="DD23" s="10"/>
    </row>
    <row r="24" spans="1:108">
      <c r="A24" s="2" t="s">
        <v>151</v>
      </c>
      <c r="B24" s="2" t="s">
        <v>68</v>
      </c>
      <c r="C24" s="2" t="s">
        <v>97</v>
      </c>
      <c r="D24" s="2" t="s">
        <v>119</v>
      </c>
      <c r="E24" s="2" t="s">
        <v>106</v>
      </c>
      <c r="F24" s="3">
        <v>176</v>
      </c>
      <c r="G24" s="3" t="s">
        <v>9</v>
      </c>
      <c r="H24" s="3" t="s">
        <v>9</v>
      </c>
      <c r="I24" s="12">
        <v>115</v>
      </c>
      <c r="J24" s="13" t="s">
        <v>9</v>
      </c>
      <c r="K24" s="13" t="s">
        <v>9</v>
      </c>
      <c r="L24" s="12">
        <v>157</v>
      </c>
      <c r="M24" s="13" t="s">
        <v>9</v>
      </c>
      <c r="N24" s="13" t="s">
        <v>9</v>
      </c>
      <c r="O24" s="14">
        <f>VLOOKUP(B24,'[1]Sheet 1'!$A$2:$F$73,5,FALSE)</f>
        <v>155</v>
      </c>
      <c r="P24" s="12" t="s">
        <v>9</v>
      </c>
      <c r="Q24" s="12" t="s">
        <v>9</v>
      </c>
      <c r="R24" s="8" t="e">
        <f>VLOOKUP($B24,Extract_R_xx_xx_26!$B$2:$H$75,2,FALSE)</f>
        <v>#N/A</v>
      </c>
      <c r="S24" s="3" t="e">
        <f>VLOOKUP($B24,Extract_R_xx_xx_26!$B$2:$H$75,3,FALSE)</f>
        <v>#N/A</v>
      </c>
      <c r="T24" s="8" t="e">
        <f>VLOOKUP($B24,Extract_R_xx_xx_26!$B$2:$H$75,4,FALSE)</f>
        <v>#N/A</v>
      </c>
      <c r="U24" s="15">
        <f>VLOOKUP(B24,'[2]Sheet 1'!$A$2:$F$55,2,FALSE)</f>
        <v>197</v>
      </c>
      <c r="V24" s="15">
        <f>VLOOKUP(B24,'[2]Sheet 1'!$A$2:$F$55,3,FALSE)</f>
        <v>150.80000000000001</v>
      </c>
      <c r="W24" s="15">
        <f>VLOOKUP(B24,'[2]Sheet 1'!$A$2:$F$55,4,FALSE)</f>
        <v>137.9</v>
      </c>
      <c r="X24" s="15">
        <f>VLOOKUP(B24,'[3]Sheet 1'!$A$2:$H$78,3,FALSE)</f>
        <v>51.6</v>
      </c>
      <c r="Y24" s="15">
        <f>VLOOKUP(B24,'[3]Sheet 1'!$A$2:$H$78,4,FALSE)</f>
        <v>46</v>
      </c>
      <c r="Z24" s="15">
        <f>VLOOKUP(B24,'[3]Sheet 1'!$A$2:$H$78,5,FALSE)</f>
        <v>48.9</v>
      </c>
      <c r="AA24" s="15">
        <f>VLOOKUP($B24,'[4]Sheet 1'!$A$2:$H$77,3,FALSE)</f>
        <v>12.3</v>
      </c>
      <c r="AB24" s="15">
        <f>VLOOKUP($B24,'[4]Sheet 1'!$A$2:$H$77,4,FALSE)</f>
        <v>14.4</v>
      </c>
      <c r="AC24" s="15">
        <f>VLOOKUP($B24,'[4]Sheet 1'!$A$2:$H$77,5,FALSE)</f>
        <v>15.1</v>
      </c>
      <c r="AD24" s="15">
        <f>VLOOKUP($B24,'[5]Sheet 1'!$A$2:$G$82,3,FALSE)</f>
        <v>90.8</v>
      </c>
      <c r="AE24" s="15">
        <f>VLOOKUP($B24,'[5]Sheet 1'!$A$2:$G$82,4,FALSE)</f>
        <v>93.4</v>
      </c>
      <c r="AF24" s="15">
        <f>VLOOKUP($B24,'[5]Sheet 1'!$A$2:$G$82,5,FALSE)</f>
        <v>93.5</v>
      </c>
      <c r="AG24" s="15">
        <f>VLOOKUP($B24,'[6]Sheet 1'!$A$2:$G$77,3,FALSE)</f>
        <v>11.1</v>
      </c>
      <c r="AH24" s="15">
        <f>VLOOKUP($B24,'[6]Sheet 1'!$A$2:$G$77,4,FALSE)</f>
        <v>10.7</v>
      </c>
      <c r="AI24" s="15">
        <f>VLOOKUP($B24,'[6]Sheet 1'!$A$2:$G$77,5,FALSE)</f>
        <v>9.1</v>
      </c>
      <c r="AJ24" s="18">
        <f>VLOOKUP($B24,'[7]Sheet 1'!$A$2:$F$54,2,FALSE)</f>
        <v>82.1</v>
      </c>
      <c r="AK24" s="18">
        <f>VLOOKUP($B24,'[7]Sheet 1'!$A$2:$F$54,3,FALSE)</f>
        <v>51.2</v>
      </c>
      <c r="AL24" s="18">
        <f>VLOOKUP($B24,'[7]Sheet 1'!$A$2:$F$54,4,FALSE)</f>
        <v>47.8</v>
      </c>
      <c r="AM24" s="18">
        <f>VLOOKUP($B24,'[8]Sheet 1'!$A$2:$F$54,2,FALSE)</f>
        <v>85.7</v>
      </c>
      <c r="AN24" s="18">
        <f>VLOOKUP($B24,'[8]Sheet 1'!$A$2:$F$54,3,FALSE)</f>
        <v>67.099999999999994</v>
      </c>
      <c r="AO24" s="18">
        <f>VLOOKUP($B24,'[8]Sheet 1'!$A$2:$F$54,4,FALSE)</f>
        <v>63.4</v>
      </c>
      <c r="AP24" s="18">
        <f>VLOOKUP($B24,'[24]Sheet 1'!$A$2:$I$53,5,FALSE)</f>
        <v>1.76</v>
      </c>
      <c r="AQ24" s="18">
        <f>VLOOKUP($B24,'[24]Sheet 1'!$A$2:$I$53,6,FALSE)</f>
        <v>1.53</v>
      </c>
      <c r="AR24" s="18">
        <f>VLOOKUP($B24,'[24]Sheet 1'!$A$2:$I$53,8,FALSE)</f>
        <v>1.43</v>
      </c>
      <c r="AS24" s="15">
        <f>VLOOKUP($B24,'[9]Sheet 1'!$A$2:$I$80,5,FALSE)</f>
        <v>17.2</v>
      </c>
      <c r="AT24" s="15">
        <f>VLOOKUP($B24,'[9]Sheet 1'!$A$2:$I$80,6,FALSE)</f>
        <v>19.600000000000001</v>
      </c>
      <c r="AU24" s="15">
        <f>VLOOKUP($B24,'[9]Sheet 1'!$A$2:$I$80,8,FALSE)</f>
        <v>21.3</v>
      </c>
      <c r="AV24" s="15">
        <f>VLOOKUP($B24,'[10]Sheet 1'!$A$2:$D$55,2,FALSE)</f>
        <v>45.2</v>
      </c>
      <c r="AW24" s="15">
        <f>VLOOKUP($B24,'[10]Sheet 1'!$A$2:$D$55,3,FALSE)</f>
        <v>46.1</v>
      </c>
      <c r="AX24" s="15">
        <f>VLOOKUP($B24,'[10]Sheet 1'!$A$2:$D$55,4,FALSE)</f>
        <v>50.7</v>
      </c>
      <c r="AY24" s="15">
        <f>VLOOKUP($B24,'[11]Sheet 1'!$A$2:$D$55,2,FALSE)</f>
        <v>35.5</v>
      </c>
      <c r="AZ24" s="15">
        <f>VLOOKUP($B24,'[11]Sheet 1'!$A$2:$D$55,3,FALSE)</f>
        <v>30.4</v>
      </c>
      <c r="BA24" s="15">
        <f>VLOOKUP($B24,'[11]Sheet 1'!$A$2:$D$55,4,FALSE)</f>
        <v>31.8</v>
      </c>
      <c r="BB24" s="15">
        <f>VLOOKUP($B24,'[12]Sheet 1'!$A$2:$D$55,2,FALSE)</f>
        <v>9.6999999999999993</v>
      </c>
      <c r="BC24" s="15">
        <f>VLOOKUP($B24,'[12]Sheet 1'!$A$2:$D$55,3,FALSE)</f>
        <v>14.7</v>
      </c>
      <c r="BD24" s="15">
        <f>VLOOKUP($B24,'[12]Sheet 1'!$A$2:$D$55,4,FALSE)</f>
        <v>9.9</v>
      </c>
      <c r="BH24" s="15">
        <f>VLOOKUP($B24,'[13]Sheet 1'!$A$2:$D$55,2,FALSE)</f>
        <v>6.5</v>
      </c>
      <c r="BI24" s="15">
        <f>VLOOKUP($B24,'[13]Sheet 1'!$A$2:$D$55,3,FALSE)</f>
        <v>2.1</v>
      </c>
      <c r="BJ24" s="15">
        <f>VLOOKUP($B24,'[13]Sheet 1'!$A$2:$D$55,4,FALSE)</f>
        <v>1.2</v>
      </c>
      <c r="BK24" s="19">
        <f>VLOOKUP($B24,'[14]Sheet 1'!$A$2:$E$56,3,FALSE)</f>
        <v>87.5</v>
      </c>
      <c r="BL24" s="19">
        <f>VLOOKUP($B24,'[14]Sheet 1'!$A$2:$E$56,4,FALSE)</f>
        <v>86.4</v>
      </c>
      <c r="BM24" s="19">
        <f>VLOOKUP($B24,'[14]Sheet 1'!$A$2:$E$56,5,FALSE)</f>
        <v>82.7</v>
      </c>
      <c r="BN24" s="19">
        <f>VLOOKUP($B24,'[14]Sheet 1'!$A$57:$E$111,3,FALSE)</f>
        <v>100</v>
      </c>
      <c r="BO24" s="19">
        <f>VLOOKUP($B24,'[14]Sheet 1'!$A$57:$E$111,4,FALSE)</f>
        <v>94.2</v>
      </c>
      <c r="BP24" s="19">
        <f>VLOOKUP($B24,'[14]Sheet 1'!$A$57:$E$111,5,FALSE)</f>
        <v>88.6</v>
      </c>
      <c r="BQ24" s="19">
        <f>VLOOKUP($B24,'[14]Sheet 1'!$A$112:$E$163,3,FALSE)</f>
        <v>100</v>
      </c>
      <c r="BR24" s="19">
        <f>VLOOKUP($B24,'[14]Sheet 1'!$A$112:$E$163,4,FALSE)</f>
        <v>80.099999999999994</v>
      </c>
      <c r="BS24" s="19">
        <f>VLOOKUP($B24,'[14]Sheet 1'!$A$112:$E$163,5,FALSE)</f>
        <v>79.7</v>
      </c>
      <c r="BT24" s="19">
        <f>VLOOKUP($B24,'[15]Sheet 1'!$A$2:$H$55,2,FALSE)</f>
        <v>71.900000000000006</v>
      </c>
      <c r="BU24" s="19">
        <f>VLOOKUP($B24,'[15]Sheet 1'!$A$2:$H$55,3,FALSE)</f>
        <v>82.7</v>
      </c>
      <c r="BV24" s="19">
        <f>VLOOKUP($B24,'[15]Sheet 1'!$A$2:$H$55,4,FALSE)</f>
        <v>81.3</v>
      </c>
      <c r="BW24" s="15">
        <f>VLOOKUP($B24,'[16]Sheet 1'!$A$2:$D$55,2,FALSE)</f>
        <v>18.7</v>
      </c>
      <c r="BX24" s="15">
        <f>VLOOKUP($B24,'[16]Sheet 1'!$A$2:$D$55,3,FALSE)</f>
        <v>-8.3000000000000007</v>
      </c>
      <c r="BY24" s="15">
        <f>VLOOKUP($B24,'[16]Sheet 1'!$A$2:$D$55,4,FALSE)</f>
        <v>-11.7</v>
      </c>
      <c r="BZ24" s="15">
        <f>VLOOKUP($B24,'[17]Sheet 1'!$A$2:$D$55,2,FALSE)</f>
        <v>6.2</v>
      </c>
      <c r="CA24" s="15">
        <f>VLOOKUP($B24,'[17]Sheet 1'!$A$2:$D$55,3,FALSE)</f>
        <v>7.1</v>
      </c>
      <c r="CB24" s="15">
        <f>VLOOKUP($B24,'[17]Sheet 1'!$A$2:$D$55,4,FALSE)</f>
        <v>7.9</v>
      </c>
      <c r="CC24" s="18">
        <f>VLOOKUP($B24,'[18]Sheet 1'!$A$2:$D$55,2,FALSE)</f>
        <v>15.8</v>
      </c>
      <c r="CD24" s="18">
        <f>VLOOKUP($B24,'[18]Sheet 1'!$A$2:$D$55,3,FALSE)</f>
        <v>15.9</v>
      </c>
      <c r="CE24" s="18">
        <f>VLOOKUP($B24,'[18]Sheet 1'!$A$2:$D$55,4,FALSE)</f>
        <v>15.3</v>
      </c>
      <c r="CF24" s="19">
        <f>VLOOKUP($B24,'[19]Sheet 1'!$A$2:$D$55,2,FALSE)</f>
        <v>13.6</v>
      </c>
      <c r="CG24" s="19">
        <f>VLOOKUP($B24,'[19]Sheet 1'!$A$2:$D$55,3,FALSE)</f>
        <v>14.6</v>
      </c>
      <c r="CH24" s="19">
        <f>VLOOKUP($B24,'[19]Sheet 1'!$A$2:$D$55,4,FALSE)</f>
        <v>14.6</v>
      </c>
      <c r="CI24" s="4"/>
      <c r="CJ24" s="4"/>
      <c r="CK24" s="4"/>
      <c r="CL24" s="9" t="s">
        <v>293</v>
      </c>
      <c r="CM24" s="8" t="s">
        <v>293</v>
      </c>
      <c r="CN24" s="8" t="s">
        <v>293</v>
      </c>
      <c r="CO24" s="15">
        <f>VLOOKUP($B24,'[20]Sheet 1'!$C$2:$H$80,4,FALSE)</f>
        <v>34.799999999999997</v>
      </c>
      <c r="CP24" s="15">
        <f>VLOOKUP($B24,'[20]Sheet 1'!$C$2:$H$80,5,FALSE)</f>
        <v>51.1</v>
      </c>
      <c r="CQ24" s="15">
        <f>VLOOKUP($B24,'[20]Sheet 1'!$C$2:$H$80,6,FALSE)</f>
        <v>73.900000000000006</v>
      </c>
      <c r="CR24" s="15">
        <f>VLOOKUP($B24,'[21]Sheet 1'!$C$2:$H$80,4,FALSE)</f>
        <v>7.7</v>
      </c>
      <c r="CS24" s="15">
        <f>VLOOKUP($B24,'[21]Sheet 1'!$C$2:$H$80,5,FALSE)</f>
        <v>6.3</v>
      </c>
      <c r="CT24" s="15">
        <f>VLOOKUP($B24,'[21]Sheet 1'!$C$2:$H$80,6,FALSE)</f>
        <v>5.8</v>
      </c>
      <c r="CU24" s="15">
        <f>VLOOKUP($B24,'[22]Sheet 1'!$A$2:$E$80,3,FALSE)</f>
        <v>43.2</v>
      </c>
      <c r="CV24" s="15">
        <f>VLOOKUP($B24,'[22]Sheet 1'!$A$2:$E$80,4,FALSE)</f>
        <v>44.7</v>
      </c>
      <c r="CW24" s="15">
        <f>VLOOKUP($B24,'[22]Sheet 1'!$A$2:$E$80,5,FALSE)</f>
        <v>43.7</v>
      </c>
      <c r="CX24" s="4" t="str">
        <f t="shared" si="0"/>
        <v>9830392J</v>
      </c>
      <c r="CY24" s="6" t="s">
        <v>293</v>
      </c>
      <c r="CZ24" s="6" t="s">
        <v>293</v>
      </c>
      <c r="DA24" s="6" t="s">
        <v>293</v>
      </c>
      <c r="DD24" s="10"/>
    </row>
    <row r="25" spans="1:108">
      <c r="A25" s="2" t="s">
        <v>152</v>
      </c>
      <c r="B25" s="2" t="s">
        <v>69</v>
      </c>
      <c r="C25" s="2" t="s">
        <v>97</v>
      </c>
      <c r="D25" s="2" t="s">
        <v>120</v>
      </c>
      <c r="E25" s="2" t="s">
        <v>106</v>
      </c>
      <c r="F25" s="3">
        <v>131</v>
      </c>
      <c r="G25" s="3" t="s">
        <v>9</v>
      </c>
      <c r="H25" s="3" t="s">
        <v>9</v>
      </c>
      <c r="I25" s="12">
        <v>71</v>
      </c>
      <c r="J25" s="13" t="s">
        <v>9</v>
      </c>
      <c r="K25" s="13" t="s">
        <v>9</v>
      </c>
      <c r="L25" s="12">
        <v>68</v>
      </c>
      <c r="M25" s="13" t="s">
        <v>9</v>
      </c>
      <c r="N25" s="13" t="s">
        <v>9</v>
      </c>
      <c r="O25" s="14">
        <f>VLOOKUP(B25,'[1]Sheet 1'!$A$2:$F$73,5,FALSE)</f>
        <v>67</v>
      </c>
      <c r="P25" s="12" t="s">
        <v>9</v>
      </c>
      <c r="Q25" s="12" t="s">
        <v>9</v>
      </c>
      <c r="R25" s="8" t="e">
        <f>VLOOKUP($B25,Extract_R_xx_xx_26!$B$2:$H$75,2,FALSE)</f>
        <v>#N/A</v>
      </c>
      <c r="S25" s="3" t="e">
        <f>VLOOKUP($B25,Extract_R_xx_xx_26!$B$2:$H$75,3,FALSE)</f>
        <v>#N/A</v>
      </c>
      <c r="T25" s="8" t="e">
        <f>VLOOKUP($B25,Extract_R_xx_xx_26!$B$2:$H$75,4,FALSE)</f>
        <v>#N/A</v>
      </c>
      <c r="U25" s="15">
        <f>VLOOKUP(B25,'[2]Sheet 1'!$A$2:$F$55,2,FALSE)</f>
        <v>164.1</v>
      </c>
      <c r="V25" s="15">
        <f>VLOOKUP(B25,'[2]Sheet 1'!$A$2:$F$55,3,FALSE)</f>
        <v>150.80000000000001</v>
      </c>
      <c r="W25" s="15">
        <f>VLOOKUP(B25,'[2]Sheet 1'!$A$2:$F$55,4,FALSE)</f>
        <v>137.9</v>
      </c>
      <c r="X25" s="15">
        <f>VLOOKUP(B25,'[3]Sheet 1'!$A$2:$H$78,3,FALSE)</f>
        <v>67.2</v>
      </c>
      <c r="Y25" s="15">
        <f>VLOOKUP(B25,'[3]Sheet 1'!$A$2:$H$78,4,FALSE)</f>
        <v>46</v>
      </c>
      <c r="Z25" s="15">
        <f>VLOOKUP(B25,'[3]Sheet 1'!$A$2:$H$78,5,FALSE)</f>
        <v>48.9</v>
      </c>
      <c r="AA25" s="15">
        <f>VLOOKUP($B25,'[4]Sheet 1'!$A$2:$H$77,3,FALSE)</f>
        <v>6</v>
      </c>
      <c r="AB25" s="15">
        <f>VLOOKUP($B25,'[4]Sheet 1'!$A$2:$H$77,4,FALSE)</f>
        <v>14.4</v>
      </c>
      <c r="AC25" s="15">
        <f>VLOOKUP($B25,'[4]Sheet 1'!$A$2:$H$77,5,FALSE)</f>
        <v>15.1</v>
      </c>
      <c r="AD25" s="15">
        <f>VLOOKUP($B25,'[5]Sheet 1'!$A$2:$G$82,3,FALSE)</f>
        <v>78.099999999999994</v>
      </c>
      <c r="AE25" s="15">
        <f>VLOOKUP($B25,'[5]Sheet 1'!$A$2:$G$82,4,FALSE)</f>
        <v>93.4</v>
      </c>
      <c r="AF25" s="15">
        <f>VLOOKUP($B25,'[5]Sheet 1'!$A$2:$G$82,5,FALSE)</f>
        <v>93.5</v>
      </c>
      <c r="AG25" s="15">
        <f>VLOOKUP($B25,'[6]Sheet 1'!$A$2:$G$77,3,FALSE)</f>
        <v>6.2</v>
      </c>
      <c r="AH25" s="15">
        <f>VLOOKUP($B25,'[6]Sheet 1'!$A$2:$G$77,4,FALSE)</f>
        <v>10.7</v>
      </c>
      <c r="AI25" s="15">
        <f>VLOOKUP($B25,'[6]Sheet 1'!$A$2:$G$77,5,FALSE)</f>
        <v>9.1</v>
      </c>
      <c r="AJ25" s="18">
        <f>VLOOKUP($B25,'[7]Sheet 1'!$A$2:$F$54,2,FALSE)</f>
        <v>78.599999999999994</v>
      </c>
      <c r="AK25" s="18">
        <f>VLOOKUP($B25,'[7]Sheet 1'!$A$2:$F$54,3,FALSE)</f>
        <v>51.2</v>
      </c>
      <c r="AL25" s="18">
        <f>VLOOKUP($B25,'[7]Sheet 1'!$A$2:$F$54,4,FALSE)</f>
        <v>47.8</v>
      </c>
      <c r="AM25" s="18">
        <f>VLOOKUP($B25,'[8]Sheet 1'!$A$2:$F$54,2,FALSE)</f>
        <v>100</v>
      </c>
      <c r="AN25" s="18">
        <f>VLOOKUP($B25,'[8]Sheet 1'!$A$2:$F$54,3,FALSE)</f>
        <v>67.099999999999994</v>
      </c>
      <c r="AO25" s="18">
        <f>VLOOKUP($B25,'[8]Sheet 1'!$A$2:$F$54,4,FALSE)</f>
        <v>63.4</v>
      </c>
      <c r="AP25" s="18">
        <f>VLOOKUP($B25,'[24]Sheet 1'!$A$2:$I$53,5,FALSE)</f>
        <v>1.8</v>
      </c>
      <c r="AQ25" s="18">
        <f>VLOOKUP($B25,'[24]Sheet 1'!$A$2:$I$53,6,FALSE)</f>
        <v>1.53</v>
      </c>
      <c r="AR25" s="18">
        <f>VLOOKUP($B25,'[24]Sheet 1'!$A$2:$I$53,8,FALSE)</f>
        <v>1.43</v>
      </c>
      <c r="AS25" s="15">
        <f>VLOOKUP($B25,'[9]Sheet 1'!$A$2:$I$80,5,FALSE)</f>
        <v>16.8</v>
      </c>
      <c r="AT25" s="15">
        <f>VLOOKUP($B25,'[9]Sheet 1'!$A$2:$I$80,6,FALSE)</f>
        <v>19.600000000000001</v>
      </c>
      <c r="AU25" s="15">
        <f>VLOOKUP($B25,'[9]Sheet 1'!$A$2:$I$80,8,FALSE)</f>
        <v>21.3</v>
      </c>
      <c r="AV25" s="15">
        <f>VLOOKUP($B25,'[10]Sheet 1'!$A$2:$D$55,2,FALSE)</f>
        <v>15</v>
      </c>
      <c r="AW25" s="15">
        <f>VLOOKUP($B25,'[10]Sheet 1'!$A$2:$D$55,3,FALSE)</f>
        <v>46.1</v>
      </c>
      <c r="AX25" s="15">
        <f>VLOOKUP($B25,'[10]Sheet 1'!$A$2:$D$55,4,FALSE)</f>
        <v>50.7</v>
      </c>
      <c r="AY25" s="15">
        <f>VLOOKUP($B25,'[11]Sheet 1'!$A$2:$D$55,2,FALSE)</f>
        <v>55</v>
      </c>
      <c r="AZ25" s="15">
        <f>VLOOKUP($B25,'[11]Sheet 1'!$A$2:$D$55,3,FALSE)</f>
        <v>30.4</v>
      </c>
      <c r="BA25" s="15">
        <f>VLOOKUP($B25,'[11]Sheet 1'!$A$2:$D$55,4,FALSE)</f>
        <v>31.8</v>
      </c>
      <c r="BB25" s="15">
        <f>VLOOKUP($B25,'[12]Sheet 1'!$A$2:$D$55,2,FALSE)</f>
        <v>20</v>
      </c>
      <c r="BC25" s="15">
        <f>VLOOKUP($B25,'[12]Sheet 1'!$A$2:$D$55,3,FALSE)</f>
        <v>14.7</v>
      </c>
      <c r="BD25" s="15">
        <f>VLOOKUP($B25,'[12]Sheet 1'!$A$2:$D$55,4,FALSE)</f>
        <v>9.9</v>
      </c>
      <c r="BH25" s="15">
        <f>VLOOKUP($B25,'[13]Sheet 1'!$A$2:$D$55,2,FALSE)</f>
        <v>5</v>
      </c>
      <c r="BI25" s="15">
        <f>VLOOKUP($B25,'[13]Sheet 1'!$A$2:$D$55,3,FALSE)</f>
        <v>2.1</v>
      </c>
      <c r="BJ25" s="15">
        <f>VLOOKUP($B25,'[13]Sheet 1'!$A$2:$D$55,4,FALSE)</f>
        <v>1.2</v>
      </c>
      <c r="BK25" s="19">
        <f>VLOOKUP($B25,'[14]Sheet 1'!$A$2:$E$56,3,FALSE)</f>
        <v>100</v>
      </c>
      <c r="BL25" s="19">
        <f>VLOOKUP($B25,'[14]Sheet 1'!$A$2:$E$56,4,FALSE)</f>
        <v>86.4</v>
      </c>
      <c r="BM25" s="19">
        <f>VLOOKUP($B25,'[14]Sheet 1'!$A$2:$E$56,5,FALSE)</f>
        <v>82.7</v>
      </c>
      <c r="BN25" s="19">
        <f>VLOOKUP($B25,'[14]Sheet 1'!$A$57:$E$111,3,FALSE)</f>
        <v>77.8</v>
      </c>
      <c r="BO25" s="19">
        <f>VLOOKUP($B25,'[14]Sheet 1'!$A$57:$E$111,4,FALSE)</f>
        <v>94.2</v>
      </c>
      <c r="BP25" s="19">
        <f>VLOOKUP($B25,'[14]Sheet 1'!$A$57:$E$111,5,FALSE)</f>
        <v>88.6</v>
      </c>
      <c r="BQ25" s="19">
        <f>VLOOKUP($B25,'[14]Sheet 1'!$A$112:$E$163,3,FALSE)</f>
        <v>75</v>
      </c>
      <c r="BR25" s="19">
        <f>VLOOKUP($B25,'[14]Sheet 1'!$A$112:$E$163,4,FALSE)</f>
        <v>80.099999999999994</v>
      </c>
      <c r="BS25" s="19">
        <f>VLOOKUP($B25,'[14]Sheet 1'!$A$112:$E$163,5,FALSE)</f>
        <v>79.7</v>
      </c>
      <c r="BT25" s="19">
        <f>VLOOKUP($B25,'[15]Sheet 1'!$A$2:$H$55,2,FALSE)</f>
        <v>94.4</v>
      </c>
      <c r="BU25" s="19">
        <f>VLOOKUP($B25,'[15]Sheet 1'!$A$2:$H$55,3,FALSE)</f>
        <v>82.7</v>
      </c>
      <c r="BV25" s="19">
        <f>VLOOKUP($B25,'[15]Sheet 1'!$A$2:$H$55,4,FALSE)</f>
        <v>81.3</v>
      </c>
      <c r="BW25" s="15">
        <f>VLOOKUP($B25,'[16]Sheet 1'!$A$2:$D$55,2,FALSE)</f>
        <v>-9.0999999999999908</v>
      </c>
      <c r="BX25" s="15">
        <f>VLOOKUP($B25,'[16]Sheet 1'!$A$2:$D$55,3,FALSE)</f>
        <v>-8.3000000000000007</v>
      </c>
      <c r="BY25" s="15">
        <f>VLOOKUP($B25,'[16]Sheet 1'!$A$2:$D$55,4,FALSE)</f>
        <v>-11.7</v>
      </c>
      <c r="BZ25" s="15">
        <f>VLOOKUP($B25,'[17]Sheet 1'!$A$2:$D$55,2,FALSE)</f>
        <v>4.9000000000000004</v>
      </c>
      <c r="CA25" s="15">
        <f>VLOOKUP($B25,'[17]Sheet 1'!$A$2:$D$55,3,FALSE)</f>
        <v>7.1</v>
      </c>
      <c r="CB25" s="15">
        <f>VLOOKUP($B25,'[17]Sheet 1'!$A$2:$D$55,4,FALSE)</f>
        <v>7.9</v>
      </c>
      <c r="CC25" s="18">
        <f>VLOOKUP($B25,'[18]Sheet 1'!$A$2:$D$55,2,FALSE)</f>
        <v>17.100000000000001</v>
      </c>
      <c r="CD25" s="18">
        <f>VLOOKUP($B25,'[18]Sheet 1'!$A$2:$D$55,3,FALSE)</f>
        <v>15.9</v>
      </c>
      <c r="CE25" s="18">
        <f>VLOOKUP($B25,'[18]Sheet 1'!$A$2:$D$55,4,FALSE)</f>
        <v>15.3</v>
      </c>
      <c r="CF25" s="19">
        <f>VLOOKUP($B25,'[19]Sheet 1'!$A$2:$D$55,2,FALSE)</f>
        <v>15</v>
      </c>
      <c r="CG25" s="19">
        <f>VLOOKUP($B25,'[19]Sheet 1'!$A$2:$D$55,3,FALSE)</f>
        <v>14.6</v>
      </c>
      <c r="CH25" s="19">
        <f>VLOOKUP($B25,'[19]Sheet 1'!$A$2:$D$55,4,FALSE)</f>
        <v>14.6</v>
      </c>
      <c r="CI25" s="4"/>
      <c r="CJ25" s="4"/>
      <c r="CK25" s="4"/>
      <c r="CL25" s="9" t="s">
        <v>293</v>
      </c>
      <c r="CM25" s="8" t="s">
        <v>293</v>
      </c>
      <c r="CN25" s="8" t="s">
        <v>293</v>
      </c>
      <c r="CO25" s="15">
        <f>VLOOKUP($B25,'[20]Sheet 1'!$C$2:$H$80,4,FALSE)</f>
        <v>31.1</v>
      </c>
      <c r="CP25" s="15">
        <f>VLOOKUP($B25,'[20]Sheet 1'!$C$2:$H$80,5,FALSE)</f>
        <v>51.1</v>
      </c>
      <c r="CQ25" s="15">
        <f>VLOOKUP($B25,'[20]Sheet 1'!$C$2:$H$80,6,FALSE)</f>
        <v>73.900000000000006</v>
      </c>
      <c r="CR25" s="15">
        <f>VLOOKUP($B25,'[21]Sheet 1'!$C$2:$H$80,4,FALSE)</f>
        <v>6</v>
      </c>
      <c r="CS25" s="15">
        <f>VLOOKUP($B25,'[21]Sheet 1'!$C$2:$H$80,5,FALSE)</f>
        <v>6.3</v>
      </c>
      <c r="CT25" s="15">
        <f>VLOOKUP($B25,'[21]Sheet 1'!$C$2:$H$80,6,FALSE)</f>
        <v>5.8</v>
      </c>
      <c r="CU25" s="15">
        <f>VLOOKUP($B25,'[22]Sheet 1'!$A$2:$E$80,3,FALSE)</f>
        <v>42.6</v>
      </c>
      <c r="CV25" s="15">
        <f>VLOOKUP($B25,'[22]Sheet 1'!$A$2:$E$80,4,FALSE)</f>
        <v>44.7</v>
      </c>
      <c r="CW25" s="15">
        <f>VLOOKUP($B25,'[22]Sheet 1'!$A$2:$E$80,5,FALSE)</f>
        <v>43.7</v>
      </c>
      <c r="CX25" s="4" t="str">
        <f t="shared" si="0"/>
        <v>9830400T</v>
      </c>
      <c r="CY25" s="6" t="s">
        <v>293</v>
      </c>
      <c r="CZ25" s="6" t="s">
        <v>293</v>
      </c>
      <c r="DA25" s="6" t="s">
        <v>293</v>
      </c>
      <c r="DD25" s="10"/>
    </row>
    <row r="26" spans="1:108">
      <c r="A26" s="2" t="s">
        <v>153</v>
      </c>
      <c r="B26" s="2" t="s">
        <v>70</v>
      </c>
      <c r="C26" s="2" t="s">
        <v>23</v>
      </c>
      <c r="D26" s="2" t="s">
        <v>119</v>
      </c>
      <c r="E26" s="2" t="s">
        <v>105</v>
      </c>
      <c r="F26" s="3">
        <v>192</v>
      </c>
      <c r="G26" s="3" t="s">
        <v>9</v>
      </c>
      <c r="H26" s="3" t="s">
        <v>9</v>
      </c>
      <c r="I26" s="12">
        <v>143</v>
      </c>
      <c r="J26" s="13" t="s">
        <v>9</v>
      </c>
      <c r="K26" s="13" t="s">
        <v>9</v>
      </c>
      <c r="L26" s="12">
        <v>151</v>
      </c>
      <c r="M26" s="13" t="s">
        <v>9</v>
      </c>
      <c r="N26" s="13" t="s">
        <v>9</v>
      </c>
      <c r="O26" s="14">
        <f>VLOOKUP(B26,'[1]Sheet 1'!$A$2:$F$73,5,FALSE)</f>
        <v>146</v>
      </c>
      <c r="P26" s="12" t="s">
        <v>9</v>
      </c>
      <c r="Q26" s="12" t="s">
        <v>9</v>
      </c>
      <c r="R26" s="8" t="e">
        <f>VLOOKUP($B26,Extract_R_xx_xx_26!$B$2:$H$75,2,FALSE)</f>
        <v>#N/A</v>
      </c>
      <c r="S26" s="3" t="e">
        <f>VLOOKUP($B26,Extract_R_xx_xx_26!$B$2:$H$75,3,FALSE)</f>
        <v>#N/A</v>
      </c>
      <c r="T26" s="8" t="e">
        <f>VLOOKUP($B26,Extract_R_xx_xx_26!$B$2:$H$75,4,FALSE)</f>
        <v>#N/A</v>
      </c>
      <c r="U26" s="15">
        <f>VLOOKUP(B26,'[2]Sheet 1'!$A$2:$F$55,2,FALSE)</f>
        <v>198</v>
      </c>
      <c r="V26" s="15">
        <f>VLOOKUP(B26,'[2]Sheet 1'!$A$2:$F$55,3,FALSE)</f>
        <v>129.69999999999999</v>
      </c>
      <c r="W26" s="15">
        <f>VLOOKUP(B26,'[2]Sheet 1'!$A$2:$F$55,4,FALSE)</f>
        <v>137.9</v>
      </c>
      <c r="X26" s="15">
        <f>VLOOKUP(B26,'[3]Sheet 1'!$A$2:$H$78,3,FALSE)</f>
        <v>63.7</v>
      </c>
      <c r="Y26" s="15">
        <f>VLOOKUP(B26,'[3]Sheet 1'!$A$2:$H$78,4,FALSE)</f>
        <v>49.7</v>
      </c>
      <c r="Z26" s="15">
        <f>VLOOKUP(B26,'[3]Sheet 1'!$A$2:$H$78,5,FALSE)</f>
        <v>48.9</v>
      </c>
      <c r="AA26" s="15">
        <f>VLOOKUP($B26,'[4]Sheet 1'!$A$2:$H$77,3,FALSE)</f>
        <v>9.6</v>
      </c>
      <c r="AB26" s="15">
        <f>VLOOKUP($B26,'[4]Sheet 1'!$A$2:$H$77,4,FALSE)</f>
        <v>15.3</v>
      </c>
      <c r="AC26" s="15">
        <f>VLOOKUP($B26,'[4]Sheet 1'!$A$2:$H$77,5,FALSE)</f>
        <v>15.1</v>
      </c>
      <c r="AD26" s="15">
        <f>VLOOKUP($B26,'[5]Sheet 1'!$A$2:$G$82,3,FALSE)</f>
        <v>79.2</v>
      </c>
      <c r="AE26" s="15">
        <f>VLOOKUP($B26,'[5]Sheet 1'!$A$2:$G$82,4,FALSE)</f>
        <v>93.5</v>
      </c>
      <c r="AF26" s="15">
        <f>VLOOKUP($B26,'[5]Sheet 1'!$A$2:$G$82,5,FALSE)</f>
        <v>93.5</v>
      </c>
      <c r="AG26" s="15" t="e">
        <f>VLOOKUP($B26,'[6]Sheet 1'!$A$2:$G$77,3,FALSE)</f>
        <v>#N/A</v>
      </c>
      <c r="AH26" s="15" t="e">
        <f>VLOOKUP($B26,'[6]Sheet 1'!$A$2:$G$77,4,FALSE)</f>
        <v>#N/A</v>
      </c>
      <c r="AI26" s="15" t="e">
        <f>VLOOKUP($B26,'[6]Sheet 1'!$A$2:$G$77,5,FALSE)</f>
        <v>#N/A</v>
      </c>
      <c r="AJ26" s="18">
        <f>VLOOKUP($B26,'[7]Sheet 1'!$A$2:$F$54,2,FALSE)</f>
        <v>86.4</v>
      </c>
      <c r="AK26" s="18">
        <f>VLOOKUP($B26,'[7]Sheet 1'!$A$2:$F$54,3,FALSE)</f>
        <v>46.7</v>
      </c>
      <c r="AL26" s="18">
        <f>VLOOKUP($B26,'[7]Sheet 1'!$A$2:$F$54,4,FALSE)</f>
        <v>47.8</v>
      </c>
      <c r="AM26" s="18">
        <f>VLOOKUP($B26,'[8]Sheet 1'!$A$2:$F$54,2,FALSE)</f>
        <v>95.5</v>
      </c>
      <c r="AN26" s="18">
        <f>VLOOKUP($B26,'[8]Sheet 1'!$A$2:$F$54,3,FALSE)</f>
        <v>62.3</v>
      </c>
      <c r="AO26" s="18">
        <f>VLOOKUP($B26,'[8]Sheet 1'!$A$2:$F$54,4,FALSE)</f>
        <v>63.4</v>
      </c>
      <c r="AP26" s="18">
        <f>VLOOKUP($B26,'[24]Sheet 1'!$A$2:$I$53,5,FALSE)</f>
        <v>1.64</v>
      </c>
      <c r="AQ26" s="18">
        <f>VLOOKUP($B26,'[24]Sheet 1'!$A$2:$I$53,6,FALSE)</f>
        <v>1.4</v>
      </c>
      <c r="AR26" s="18">
        <f>VLOOKUP($B26,'[24]Sheet 1'!$A$2:$I$53,8,FALSE)</f>
        <v>1.43</v>
      </c>
      <c r="AS26" s="15">
        <f>VLOOKUP($B26,'[9]Sheet 1'!$A$2:$I$80,5,FALSE)</f>
        <v>18.2</v>
      </c>
      <c r="AT26" s="15">
        <f>VLOOKUP($B26,'[9]Sheet 1'!$A$2:$I$80,6,FALSE)</f>
        <v>21.9</v>
      </c>
      <c r="AU26" s="15">
        <f>VLOOKUP($B26,'[9]Sheet 1'!$A$2:$I$80,8,FALSE)</f>
        <v>21.3</v>
      </c>
      <c r="AV26" s="15">
        <f>VLOOKUP($B26,'[10]Sheet 1'!$A$2:$D$55,2,FALSE)</f>
        <v>35.299999999999997</v>
      </c>
      <c r="AW26" s="15">
        <f>VLOOKUP($B26,'[10]Sheet 1'!$A$2:$D$55,3,FALSE)</f>
        <v>52.1</v>
      </c>
      <c r="AX26" s="15">
        <f>VLOOKUP($B26,'[10]Sheet 1'!$A$2:$D$55,4,FALSE)</f>
        <v>50.7</v>
      </c>
      <c r="AY26" s="15">
        <f>VLOOKUP($B26,'[11]Sheet 1'!$A$2:$D$55,2,FALSE)</f>
        <v>50</v>
      </c>
      <c r="AZ26" s="15">
        <f>VLOOKUP($B26,'[11]Sheet 1'!$A$2:$D$55,3,FALSE)</f>
        <v>32.200000000000003</v>
      </c>
      <c r="BA26" s="15">
        <f>VLOOKUP($B26,'[11]Sheet 1'!$A$2:$D$55,4,FALSE)</f>
        <v>31.8</v>
      </c>
      <c r="BB26" s="15">
        <f>VLOOKUP($B26,'[12]Sheet 1'!$A$2:$D$55,2,FALSE)</f>
        <v>14.7</v>
      </c>
      <c r="BC26" s="15">
        <f>VLOOKUP($B26,'[12]Sheet 1'!$A$2:$D$55,3,FALSE)</f>
        <v>8.4</v>
      </c>
      <c r="BD26" s="15">
        <f>VLOOKUP($B26,'[12]Sheet 1'!$A$2:$D$55,4,FALSE)</f>
        <v>9.9</v>
      </c>
      <c r="BH26" s="15">
        <f>VLOOKUP($B26,'[13]Sheet 1'!$A$2:$D$55,2,FALSE)</f>
        <v>0</v>
      </c>
      <c r="BI26" s="15">
        <f>VLOOKUP($B26,'[13]Sheet 1'!$A$2:$D$55,3,FALSE)</f>
        <v>1</v>
      </c>
      <c r="BJ26" s="15">
        <f>VLOOKUP($B26,'[13]Sheet 1'!$A$2:$D$55,4,FALSE)</f>
        <v>1.2</v>
      </c>
      <c r="BK26" s="19">
        <f>VLOOKUP($B26,'[14]Sheet 1'!$A$2:$E$56,3,FALSE)</f>
        <v>100</v>
      </c>
      <c r="BL26" s="19">
        <f>VLOOKUP($B26,'[14]Sheet 1'!$A$2:$E$56,4,FALSE)</f>
        <v>81.8</v>
      </c>
      <c r="BM26" s="19">
        <f>VLOOKUP($B26,'[14]Sheet 1'!$A$2:$E$56,5,FALSE)</f>
        <v>82.7</v>
      </c>
      <c r="BN26" s="19">
        <f>VLOOKUP($B26,'[14]Sheet 1'!$A$57:$E$111,3,FALSE)</f>
        <v>88.9</v>
      </c>
      <c r="BO26" s="19">
        <f>VLOOKUP($B26,'[14]Sheet 1'!$A$57:$E$111,4,FALSE)</f>
        <v>86.8</v>
      </c>
      <c r="BP26" s="19">
        <f>VLOOKUP($B26,'[14]Sheet 1'!$A$57:$E$111,5,FALSE)</f>
        <v>88.6</v>
      </c>
      <c r="BQ26" s="19">
        <f>VLOOKUP($B26,'[14]Sheet 1'!$A$112:$E$163,3,FALSE)</f>
        <v>100</v>
      </c>
      <c r="BR26" s="19">
        <f>VLOOKUP($B26,'[14]Sheet 1'!$A$112:$E$163,4,FALSE)</f>
        <v>79.400000000000006</v>
      </c>
      <c r="BS26" s="19">
        <f>VLOOKUP($B26,'[14]Sheet 1'!$A$112:$E$163,5,FALSE)</f>
        <v>79.7</v>
      </c>
      <c r="BT26" s="19">
        <f>VLOOKUP($B26,'[15]Sheet 1'!$A$2:$H$55,2,FALSE)</f>
        <v>88.2</v>
      </c>
      <c r="BU26" s="19">
        <f>VLOOKUP($B26,'[15]Sheet 1'!$A$2:$H$55,3,FALSE)</f>
        <v>80.900000000000006</v>
      </c>
      <c r="BV26" s="19">
        <f>VLOOKUP($B26,'[15]Sheet 1'!$A$2:$H$55,4,FALSE)</f>
        <v>81.3</v>
      </c>
      <c r="BW26" s="15">
        <f>VLOOKUP($B26,'[16]Sheet 1'!$A$2:$D$55,2,FALSE)</f>
        <v>-26.7</v>
      </c>
      <c r="BX26" s="15">
        <f>VLOOKUP($B26,'[16]Sheet 1'!$A$2:$D$55,3,FALSE)</f>
        <v>-12.9</v>
      </c>
      <c r="BY26" s="15">
        <f>VLOOKUP($B26,'[16]Sheet 1'!$A$2:$D$55,4,FALSE)</f>
        <v>-11.7</v>
      </c>
      <c r="BZ26" s="15">
        <f>VLOOKUP($B26,'[17]Sheet 1'!$A$2:$D$55,2,FALSE)</f>
        <v>7.7</v>
      </c>
      <c r="CA26" s="15">
        <f>VLOOKUP($B26,'[17]Sheet 1'!$A$2:$D$55,3,FALSE)</f>
        <v>8.1</v>
      </c>
      <c r="CB26" s="15">
        <f>VLOOKUP($B26,'[17]Sheet 1'!$A$2:$D$55,4,FALSE)</f>
        <v>7.9</v>
      </c>
      <c r="CC26" s="18">
        <f>VLOOKUP($B26,'[18]Sheet 1'!$A$2:$D$55,2,FALSE)</f>
        <v>16.3</v>
      </c>
      <c r="CD26" s="18">
        <f>VLOOKUP($B26,'[18]Sheet 1'!$A$2:$D$55,3,FALSE)</f>
        <v>15.1</v>
      </c>
      <c r="CE26" s="18">
        <f>VLOOKUP($B26,'[18]Sheet 1'!$A$2:$D$55,4,FALSE)</f>
        <v>15.3</v>
      </c>
      <c r="CF26" s="19">
        <f>VLOOKUP($B26,'[19]Sheet 1'!$A$2:$D$55,2,FALSE)</f>
        <v>14.6</v>
      </c>
      <c r="CG26" s="19">
        <f>VLOOKUP($B26,'[19]Sheet 1'!$A$2:$D$55,3,FALSE)</f>
        <v>14.6</v>
      </c>
      <c r="CH26" s="19">
        <f>VLOOKUP($B26,'[19]Sheet 1'!$A$2:$D$55,4,FALSE)</f>
        <v>14.6</v>
      </c>
      <c r="CI26" s="4"/>
      <c r="CJ26" s="4"/>
      <c r="CK26" s="4"/>
      <c r="CL26" s="6" t="s">
        <v>293</v>
      </c>
      <c r="CM26" s="3" t="s">
        <v>293</v>
      </c>
      <c r="CN26" s="8" t="s">
        <v>293</v>
      </c>
      <c r="CO26" s="15">
        <f>VLOOKUP($B26,'[20]Sheet 1'!$C$2:$H$80,4,FALSE)</f>
        <v>45.7</v>
      </c>
      <c r="CP26" s="15">
        <f>VLOOKUP($B26,'[20]Sheet 1'!$C$2:$H$80,5,FALSE)</f>
        <v>80.599999999999994</v>
      </c>
      <c r="CQ26" s="15">
        <f>VLOOKUP($B26,'[20]Sheet 1'!$C$2:$H$80,6,FALSE)</f>
        <v>73.900000000000006</v>
      </c>
      <c r="CR26" s="15">
        <f>VLOOKUP($B26,'[21]Sheet 1'!$C$2:$H$80,4,FALSE)</f>
        <v>2.6</v>
      </c>
      <c r="CS26" s="15">
        <f>VLOOKUP($B26,'[21]Sheet 1'!$C$2:$H$80,5,FALSE)</f>
        <v>5.7</v>
      </c>
      <c r="CT26" s="15">
        <f>VLOOKUP($B26,'[21]Sheet 1'!$C$2:$H$80,6,FALSE)</f>
        <v>5.8</v>
      </c>
      <c r="CU26" s="15">
        <f>VLOOKUP($B26,'[22]Sheet 1'!$A$2:$E$80,3,FALSE)</f>
        <v>38.6</v>
      </c>
      <c r="CV26" s="15">
        <f>VLOOKUP($B26,'[22]Sheet 1'!$A$2:$E$80,4,FALSE)</f>
        <v>43.4</v>
      </c>
      <c r="CW26" s="15">
        <f>VLOOKUP($B26,'[22]Sheet 1'!$A$2:$E$80,5,FALSE)</f>
        <v>43.7</v>
      </c>
      <c r="CX26" s="4" t="str">
        <f t="shared" si="0"/>
        <v>9830414H</v>
      </c>
      <c r="CY26" s="6" t="s">
        <v>293</v>
      </c>
      <c r="CZ26" s="6" t="s">
        <v>293</v>
      </c>
      <c r="DA26" s="6" t="s">
        <v>293</v>
      </c>
      <c r="DD26" s="10"/>
    </row>
    <row r="27" spans="1:108">
      <c r="A27" s="2" t="s">
        <v>154</v>
      </c>
      <c r="B27" s="2" t="s">
        <v>71</v>
      </c>
      <c r="C27" s="2" t="s">
        <v>23</v>
      </c>
      <c r="D27" s="2" t="s">
        <v>113</v>
      </c>
      <c r="E27" s="2" t="s">
        <v>105</v>
      </c>
      <c r="F27" s="3">
        <v>124</v>
      </c>
      <c r="G27" s="3">
        <v>23</v>
      </c>
      <c r="H27" s="3">
        <v>13</v>
      </c>
      <c r="I27" s="12">
        <v>142</v>
      </c>
      <c r="J27" s="13">
        <v>28</v>
      </c>
      <c r="K27" s="13" t="s">
        <v>9</v>
      </c>
      <c r="L27" s="12">
        <v>147</v>
      </c>
      <c r="M27" s="13">
        <v>27</v>
      </c>
      <c r="N27" s="13" t="s">
        <v>9</v>
      </c>
      <c r="O27" s="14">
        <f>VLOOKUP(B27,'[1]Sheet 1'!$A$2:$F$73,5,FALSE)</f>
        <v>161</v>
      </c>
      <c r="P27" s="14">
        <f>VLOOKUP(B27,'[1]Sheet 1'!$A$2:$F$73,6,FALSE)</f>
        <v>31</v>
      </c>
      <c r="Q27" s="12" t="s">
        <v>9</v>
      </c>
      <c r="R27" s="8" t="e">
        <f>VLOOKUP($B27,Extract_R_xx_xx_26!$B$2:$H$75,2,FALSE)</f>
        <v>#N/A</v>
      </c>
      <c r="S27" s="3" t="e">
        <f>VLOOKUP($B27,Extract_R_xx_xx_26!$B$2:$H$75,3,FALSE)</f>
        <v>#N/A</v>
      </c>
      <c r="T27" s="8" t="e">
        <f>VLOOKUP($B27,Extract_R_xx_xx_26!$B$2:$H$75,4,FALSE)</f>
        <v>#N/A</v>
      </c>
      <c r="U27" s="15">
        <f>VLOOKUP(B27,'[2]Sheet 1'!$A$2:$F$55,2,FALSE)</f>
        <v>146.19999999999999</v>
      </c>
      <c r="V27" s="15">
        <f>VLOOKUP(B27,'[2]Sheet 1'!$A$2:$F$55,3,FALSE)</f>
        <v>129.69999999999999</v>
      </c>
      <c r="W27" s="15">
        <f>VLOOKUP(B27,'[2]Sheet 1'!$A$2:$F$55,4,FALSE)</f>
        <v>137.9</v>
      </c>
      <c r="X27" s="15">
        <f>VLOOKUP(B27,'[3]Sheet 1'!$A$2:$H$78,3,FALSE)</f>
        <v>69.599999999999994</v>
      </c>
      <c r="Y27" s="15">
        <f>VLOOKUP(B27,'[3]Sheet 1'!$A$2:$H$78,4,FALSE)</f>
        <v>49.7</v>
      </c>
      <c r="Z27" s="15">
        <f>VLOOKUP(B27,'[3]Sheet 1'!$A$2:$H$78,5,FALSE)</f>
        <v>48.9</v>
      </c>
      <c r="AA27" s="15">
        <f>VLOOKUP($B27,'[4]Sheet 1'!$A$2:$H$77,3,FALSE)</f>
        <v>4.2</v>
      </c>
      <c r="AB27" s="15">
        <f>VLOOKUP($B27,'[4]Sheet 1'!$A$2:$H$77,4,FALSE)</f>
        <v>15.3</v>
      </c>
      <c r="AC27" s="15">
        <f>VLOOKUP($B27,'[4]Sheet 1'!$A$2:$H$77,5,FALSE)</f>
        <v>15.1</v>
      </c>
      <c r="AD27" s="15">
        <f>VLOOKUP($B27,'[5]Sheet 1'!$A$2:$G$82,3,FALSE)</f>
        <v>76.599999999999994</v>
      </c>
      <c r="AE27" s="15">
        <f>VLOOKUP($B27,'[5]Sheet 1'!$A$2:$G$82,4,FALSE)</f>
        <v>93.5</v>
      </c>
      <c r="AF27" s="15">
        <f>VLOOKUP($B27,'[5]Sheet 1'!$A$2:$G$82,5,FALSE)</f>
        <v>93.5</v>
      </c>
      <c r="AG27" s="15">
        <f>VLOOKUP($B27,'[6]Sheet 1'!$A$2:$G$77,3,FALSE)</f>
        <v>2.9</v>
      </c>
      <c r="AH27" s="15">
        <f>VLOOKUP($B27,'[6]Sheet 1'!$A$2:$G$77,4,FALSE)</f>
        <v>8.6999999999999993</v>
      </c>
      <c r="AI27" s="15">
        <f>VLOOKUP($B27,'[6]Sheet 1'!$A$2:$G$77,5,FALSE)</f>
        <v>9.1</v>
      </c>
      <c r="AJ27" s="18">
        <f>VLOOKUP($B27,'[7]Sheet 1'!$A$2:$F$54,2,FALSE)</f>
        <v>91.1</v>
      </c>
      <c r="AK27" s="18">
        <f>VLOOKUP($B27,'[7]Sheet 1'!$A$2:$F$54,3,FALSE)</f>
        <v>46.7</v>
      </c>
      <c r="AL27" s="18">
        <f>VLOOKUP($B27,'[7]Sheet 1'!$A$2:$F$54,4,FALSE)</f>
        <v>47.8</v>
      </c>
      <c r="AM27" s="18">
        <f>VLOOKUP($B27,'[8]Sheet 1'!$A$2:$F$54,2,FALSE)</f>
        <v>97.8</v>
      </c>
      <c r="AN27" s="18">
        <f>VLOOKUP($B27,'[8]Sheet 1'!$A$2:$F$54,3,FALSE)</f>
        <v>62.3</v>
      </c>
      <c r="AO27" s="18">
        <f>VLOOKUP($B27,'[8]Sheet 1'!$A$2:$F$54,4,FALSE)</f>
        <v>63.4</v>
      </c>
      <c r="AP27" s="18">
        <f>VLOOKUP($B27,'[24]Sheet 1'!$A$2:$I$53,5,FALSE)</f>
        <v>1.81</v>
      </c>
      <c r="AQ27" s="18">
        <f>VLOOKUP($B27,'[24]Sheet 1'!$A$2:$I$53,6,FALSE)</f>
        <v>1.4</v>
      </c>
      <c r="AR27" s="18">
        <f>VLOOKUP($B27,'[24]Sheet 1'!$A$2:$I$53,8,FALSE)</f>
        <v>1.43</v>
      </c>
      <c r="AS27" s="15">
        <f>VLOOKUP($B27,'[9]Sheet 1'!$A$2:$I$80,5,FALSE)</f>
        <v>16.899999999999999</v>
      </c>
      <c r="AT27" s="15">
        <f>VLOOKUP($B27,'[9]Sheet 1'!$A$2:$I$80,6,FALSE)</f>
        <v>21.9</v>
      </c>
      <c r="AU27" s="15">
        <f>VLOOKUP($B27,'[9]Sheet 1'!$A$2:$I$80,8,FALSE)</f>
        <v>21.3</v>
      </c>
      <c r="AV27" s="15">
        <f>VLOOKUP($B27,'[10]Sheet 1'!$A$2:$D$55,2,FALSE)</f>
        <v>31</v>
      </c>
      <c r="AW27" s="15">
        <f>VLOOKUP($B27,'[10]Sheet 1'!$A$2:$D$55,3,FALSE)</f>
        <v>52.1</v>
      </c>
      <c r="AX27" s="15">
        <f>VLOOKUP($B27,'[10]Sheet 1'!$A$2:$D$55,4,FALSE)</f>
        <v>50.7</v>
      </c>
      <c r="AY27" s="15">
        <f>VLOOKUP($B27,'[11]Sheet 1'!$A$2:$D$55,2,FALSE)</f>
        <v>48.3</v>
      </c>
      <c r="AZ27" s="15">
        <f>VLOOKUP($B27,'[11]Sheet 1'!$A$2:$D$55,3,FALSE)</f>
        <v>32.200000000000003</v>
      </c>
      <c r="BA27" s="15">
        <f>VLOOKUP($B27,'[11]Sheet 1'!$A$2:$D$55,4,FALSE)</f>
        <v>31.8</v>
      </c>
      <c r="BB27" s="15">
        <f>VLOOKUP($B27,'[12]Sheet 1'!$A$2:$D$55,2,FALSE)</f>
        <v>10.3</v>
      </c>
      <c r="BC27" s="15">
        <f>VLOOKUP($B27,'[12]Sheet 1'!$A$2:$D$55,3,FALSE)</f>
        <v>8.4</v>
      </c>
      <c r="BD27" s="15">
        <f>VLOOKUP($B27,'[12]Sheet 1'!$A$2:$D$55,4,FALSE)</f>
        <v>9.9</v>
      </c>
      <c r="BH27" s="15">
        <f>VLOOKUP($B27,'[13]Sheet 1'!$A$2:$D$55,2,FALSE)</f>
        <v>0</v>
      </c>
      <c r="BI27" s="15">
        <f>VLOOKUP($B27,'[13]Sheet 1'!$A$2:$D$55,3,FALSE)</f>
        <v>1</v>
      </c>
      <c r="BJ27" s="15">
        <f>VLOOKUP($B27,'[13]Sheet 1'!$A$2:$D$55,4,FALSE)</f>
        <v>1.2</v>
      </c>
      <c r="BK27" s="19">
        <f>VLOOKUP($B27,'[14]Sheet 1'!$A$2:$E$56,3,FALSE)</f>
        <v>57.1</v>
      </c>
      <c r="BL27" s="19">
        <f>VLOOKUP($B27,'[14]Sheet 1'!$A$2:$E$56,4,FALSE)</f>
        <v>81.8</v>
      </c>
      <c r="BM27" s="19">
        <f>VLOOKUP($B27,'[14]Sheet 1'!$A$2:$E$56,5,FALSE)</f>
        <v>82.7</v>
      </c>
      <c r="BN27" s="19">
        <f>VLOOKUP($B27,'[14]Sheet 1'!$A$57:$E$111,3,FALSE)</f>
        <v>91.7</v>
      </c>
      <c r="BO27" s="19">
        <f>VLOOKUP($B27,'[14]Sheet 1'!$A$57:$E$111,4,FALSE)</f>
        <v>86.8</v>
      </c>
      <c r="BP27" s="19">
        <f>VLOOKUP($B27,'[14]Sheet 1'!$A$57:$E$111,5,FALSE)</f>
        <v>88.6</v>
      </c>
      <c r="BQ27" s="19">
        <f>VLOOKUP($B27,'[14]Sheet 1'!$A$112:$E$163,3,FALSE)</f>
        <v>60</v>
      </c>
      <c r="BR27" s="19">
        <f>VLOOKUP($B27,'[14]Sheet 1'!$A$112:$E$163,4,FALSE)</f>
        <v>79.400000000000006</v>
      </c>
      <c r="BS27" s="19">
        <f>VLOOKUP($B27,'[14]Sheet 1'!$A$112:$E$163,5,FALSE)</f>
        <v>79.7</v>
      </c>
      <c r="BT27" s="19">
        <f>VLOOKUP($B27,'[15]Sheet 1'!$A$2:$H$55,2,FALSE)</f>
        <v>61.3</v>
      </c>
      <c r="BU27" s="19">
        <f>VLOOKUP($B27,'[15]Sheet 1'!$A$2:$H$55,3,FALSE)</f>
        <v>80.900000000000006</v>
      </c>
      <c r="BV27" s="19">
        <f>VLOOKUP($B27,'[15]Sheet 1'!$A$2:$H$55,4,FALSE)</f>
        <v>81.3</v>
      </c>
      <c r="BW27" s="15">
        <f>VLOOKUP($B27,'[16]Sheet 1'!$A$2:$D$55,2,FALSE)</f>
        <v>-3.6</v>
      </c>
      <c r="BX27" s="15">
        <f>VLOOKUP($B27,'[16]Sheet 1'!$A$2:$D$55,3,FALSE)</f>
        <v>-12.9</v>
      </c>
      <c r="BY27" s="15">
        <f>VLOOKUP($B27,'[16]Sheet 1'!$A$2:$D$55,4,FALSE)</f>
        <v>-11.7</v>
      </c>
      <c r="BZ27" s="15">
        <f>VLOOKUP($B27,'[17]Sheet 1'!$A$2:$D$55,2,FALSE)</f>
        <v>5.3</v>
      </c>
      <c r="CA27" s="15">
        <f>VLOOKUP($B27,'[17]Sheet 1'!$A$2:$D$55,3,FALSE)</f>
        <v>8.1</v>
      </c>
      <c r="CB27" s="15">
        <f>VLOOKUP($B27,'[17]Sheet 1'!$A$2:$D$55,4,FALSE)</f>
        <v>7.9</v>
      </c>
      <c r="CC27" s="18">
        <f>VLOOKUP($B27,'[18]Sheet 1'!$A$2:$D$55,2,FALSE)</f>
        <v>15</v>
      </c>
      <c r="CD27" s="18">
        <f>VLOOKUP($B27,'[18]Sheet 1'!$A$2:$D$55,3,FALSE)</f>
        <v>15.1</v>
      </c>
      <c r="CE27" s="18">
        <f>VLOOKUP($B27,'[18]Sheet 1'!$A$2:$D$55,4,FALSE)</f>
        <v>15.3</v>
      </c>
      <c r="CF27" s="19">
        <f>VLOOKUP($B27,'[19]Sheet 1'!$A$2:$D$55,2,FALSE)</f>
        <v>12.3</v>
      </c>
      <c r="CG27" s="19">
        <f>VLOOKUP($B27,'[19]Sheet 1'!$A$2:$D$55,3,FALSE)</f>
        <v>14.6</v>
      </c>
      <c r="CH27" s="19">
        <f>VLOOKUP($B27,'[19]Sheet 1'!$A$2:$D$55,4,FALSE)</f>
        <v>14.6</v>
      </c>
      <c r="CI27" s="4"/>
      <c r="CJ27" s="4"/>
      <c r="CK27" s="4"/>
      <c r="CL27" s="6" t="s">
        <v>293</v>
      </c>
      <c r="CM27" s="3" t="s">
        <v>293</v>
      </c>
      <c r="CN27" s="8" t="s">
        <v>293</v>
      </c>
      <c r="CO27" s="15">
        <f>VLOOKUP($B27,'[20]Sheet 1'!$C$2:$H$80,4,FALSE)</f>
        <v>52</v>
      </c>
      <c r="CP27" s="15">
        <f>VLOOKUP($B27,'[20]Sheet 1'!$C$2:$H$80,5,FALSE)</f>
        <v>80.599999999999994</v>
      </c>
      <c r="CQ27" s="15">
        <f>VLOOKUP($B27,'[20]Sheet 1'!$C$2:$H$80,6,FALSE)</f>
        <v>73.900000000000006</v>
      </c>
      <c r="CR27" s="15">
        <f>VLOOKUP($B27,'[21]Sheet 1'!$C$2:$H$80,4,FALSE)</f>
        <v>3.1</v>
      </c>
      <c r="CS27" s="15">
        <f>VLOOKUP($B27,'[21]Sheet 1'!$C$2:$H$80,5,FALSE)</f>
        <v>5.7</v>
      </c>
      <c r="CT27" s="15">
        <f>VLOOKUP($B27,'[21]Sheet 1'!$C$2:$H$80,6,FALSE)</f>
        <v>5.8</v>
      </c>
      <c r="CU27" s="15">
        <f>VLOOKUP($B27,'[22]Sheet 1'!$A$2:$E$80,3,FALSE)</f>
        <v>45.5</v>
      </c>
      <c r="CV27" s="15">
        <f>VLOOKUP($B27,'[22]Sheet 1'!$A$2:$E$80,4,FALSE)</f>
        <v>43.4</v>
      </c>
      <c r="CW27" s="15">
        <f>VLOOKUP($B27,'[22]Sheet 1'!$A$2:$E$80,5,FALSE)</f>
        <v>43.7</v>
      </c>
      <c r="CX27" s="4" t="str">
        <f t="shared" si="0"/>
        <v>9830418M</v>
      </c>
      <c r="CY27" s="6" t="s">
        <v>293</v>
      </c>
      <c r="CZ27" s="6" t="s">
        <v>293</v>
      </c>
      <c r="DA27" s="6" t="s">
        <v>293</v>
      </c>
      <c r="DD27" s="10"/>
    </row>
    <row r="28" spans="1:108">
      <c r="A28" s="2" t="s">
        <v>155</v>
      </c>
      <c r="B28" s="2" t="s">
        <v>72</v>
      </c>
      <c r="C28" s="2" t="s">
        <v>23</v>
      </c>
      <c r="D28" s="2" t="s">
        <v>122</v>
      </c>
      <c r="E28" s="2" t="s">
        <v>105</v>
      </c>
      <c r="F28" s="3">
        <v>245</v>
      </c>
      <c r="G28" s="3" t="s">
        <v>9</v>
      </c>
      <c r="H28" s="3" t="s">
        <v>9</v>
      </c>
      <c r="I28" s="12">
        <v>270</v>
      </c>
      <c r="J28" s="13" t="s">
        <v>9</v>
      </c>
      <c r="K28" s="13" t="s">
        <v>9</v>
      </c>
      <c r="L28" s="12">
        <v>290</v>
      </c>
      <c r="M28" s="13" t="s">
        <v>9</v>
      </c>
      <c r="N28" s="13" t="s">
        <v>9</v>
      </c>
      <c r="O28" s="14">
        <f>VLOOKUP(B28,'[1]Sheet 1'!$A$2:$F$73,5,FALSE)</f>
        <v>279</v>
      </c>
      <c r="P28" s="12" t="s">
        <v>9</v>
      </c>
      <c r="Q28" s="12" t="s">
        <v>9</v>
      </c>
      <c r="R28" s="8" t="e">
        <f>VLOOKUP($B28,Extract_R_xx_xx_26!$B$2:$H$75,2,FALSE)</f>
        <v>#N/A</v>
      </c>
      <c r="S28" s="3" t="e">
        <f>VLOOKUP($B28,Extract_R_xx_xx_26!$B$2:$H$75,3,FALSE)</f>
        <v>#N/A</v>
      </c>
      <c r="T28" s="8" t="e">
        <f>VLOOKUP($B28,Extract_R_xx_xx_26!$B$2:$H$75,4,FALSE)</f>
        <v>#N/A</v>
      </c>
      <c r="U28" s="15">
        <f>VLOOKUP(B28,'[2]Sheet 1'!$A$2:$F$55,2,FALSE)</f>
        <v>157.6</v>
      </c>
      <c r="V28" s="15">
        <f>VLOOKUP(B28,'[2]Sheet 1'!$A$2:$F$55,3,FALSE)</f>
        <v>129.69999999999999</v>
      </c>
      <c r="W28" s="15">
        <f>VLOOKUP(B28,'[2]Sheet 1'!$A$2:$F$55,4,FALSE)</f>
        <v>137.9</v>
      </c>
      <c r="X28" s="15">
        <f>VLOOKUP(B28,'[3]Sheet 1'!$A$2:$H$78,3,FALSE)</f>
        <v>82.4</v>
      </c>
      <c r="Y28" s="15">
        <f>VLOOKUP(B28,'[3]Sheet 1'!$A$2:$H$78,4,FALSE)</f>
        <v>49.7</v>
      </c>
      <c r="Z28" s="15">
        <f>VLOOKUP(B28,'[3]Sheet 1'!$A$2:$H$78,5,FALSE)</f>
        <v>48.9</v>
      </c>
      <c r="AA28" s="15">
        <f>VLOOKUP($B28,'[4]Sheet 1'!$A$2:$H$77,3,FALSE)</f>
        <v>2.5</v>
      </c>
      <c r="AB28" s="15">
        <f>VLOOKUP($B28,'[4]Sheet 1'!$A$2:$H$77,4,FALSE)</f>
        <v>15.3</v>
      </c>
      <c r="AC28" s="15">
        <f>VLOOKUP($B28,'[4]Sheet 1'!$A$2:$H$77,5,FALSE)</f>
        <v>15.1</v>
      </c>
      <c r="AD28" s="15">
        <f>VLOOKUP($B28,'[5]Sheet 1'!$A$2:$G$82,3,FALSE)</f>
        <v>70</v>
      </c>
      <c r="AE28" s="15">
        <f>VLOOKUP($B28,'[5]Sheet 1'!$A$2:$G$82,4,FALSE)</f>
        <v>93.5</v>
      </c>
      <c r="AF28" s="15">
        <f>VLOOKUP($B28,'[5]Sheet 1'!$A$2:$G$82,5,FALSE)</f>
        <v>93.5</v>
      </c>
      <c r="AG28" s="15">
        <f>VLOOKUP($B28,'[6]Sheet 1'!$A$2:$G$77,3,FALSE)</f>
        <v>15.7</v>
      </c>
      <c r="AH28" s="15">
        <f>VLOOKUP($B28,'[6]Sheet 1'!$A$2:$G$77,4,FALSE)</f>
        <v>8.6999999999999993</v>
      </c>
      <c r="AI28" s="15">
        <f>VLOOKUP($B28,'[6]Sheet 1'!$A$2:$G$77,5,FALSE)</f>
        <v>9.1</v>
      </c>
      <c r="AJ28" s="18">
        <f>VLOOKUP($B28,'[7]Sheet 1'!$A$2:$F$54,2,FALSE)</f>
        <v>65.400000000000006</v>
      </c>
      <c r="AK28" s="18">
        <f>VLOOKUP($B28,'[7]Sheet 1'!$A$2:$F$54,3,FALSE)</f>
        <v>46.7</v>
      </c>
      <c r="AL28" s="18">
        <f>VLOOKUP($B28,'[7]Sheet 1'!$A$2:$F$54,4,FALSE)</f>
        <v>47.8</v>
      </c>
      <c r="AM28" s="18">
        <f>VLOOKUP($B28,'[8]Sheet 1'!$A$2:$F$54,2,FALSE)</f>
        <v>92.5</v>
      </c>
      <c r="AN28" s="18">
        <f>VLOOKUP($B28,'[8]Sheet 1'!$A$2:$F$54,3,FALSE)</f>
        <v>62.3</v>
      </c>
      <c r="AO28" s="18">
        <f>VLOOKUP($B28,'[8]Sheet 1'!$A$2:$F$54,4,FALSE)</f>
        <v>63.4</v>
      </c>
      <c r="AP28" s="18">
        <f>VLOOKUP($B28,'[24]Sheet 1'!$A$2:$I$53,5,FALSE)</f>
        <v>1.76</v>
      </c>
      <c r="AQ28" s="18">
        <f>VLOOKUP($B28,'[24]Sheet 1'!$A$2:$I$53,6,FALSE)</f>
        <v>1.4</v>
      </c>
      <c r="AR28" s="18">
        <f>VLOOKUP($B28,'[24]Sheet 1'!$A$2:$I$53,8,FALSE)</f>
        <v>1.43</v>
      </c>
      <c r="AS28" s="15">
        <f>VLOOKUP($B28,'[9]Sheet 1'!$A$2:$I$80,5,FALSE)</f>
        <v>17.399999999999999</v>
      </c>
      <c r="AT28" s="15">
        <f>VLOOKUP($B28,'[9]Sheet 1'!$A$2:$I$80,6,FALSE)</f>
        <v>21.9</v>
      </c>
      <c r="AU28" s="15">
        <f>VLOOKUP($B28,'[9]Sheet 1'!$A$2:$I$80,8,FALSE)</f>
        <v>21.3</v>
      </c>
      <c r="AV28" s="15">
        <f>VLOOKUP($B28,'[10]Sheet 1'!$A$2:$D$55,2,FALSE)</f>
        <v>20.9</v>
      </c>
      <c r="AW28" s="15">
        <f>VLOOKUP($B28,'[10]Sheet 1'!$A$2:$D$55,3,FALSE)</f>
        <v>52.1</v>
      </c>
      <c r="AX28" s="15">
        <f>VLOOKUP($B28,'[10]Sheet 1'!$A$2:$D$55,4,FALSE)</f>
        <v>50.7</v>
      </c>
      <c r="AY28" s="15">
        <f>VLOOKUP($B28,'[11]Sheet 1'!$A$2:$D$55,2,FALSE)</f>
        <v>32.799999999999997</v>
      </c>
      <c r="AZ28" s="15">
        <f>VLOOKUP($B28,'[11]Sheet 1'!$A$2:$D$55,3,FALSE)</f>
        <v>32.200000000000003</v>
      </c>
      <c r="BA28" s="15">
        <f>VLOOKUP($B28,'[11]Sheet 1'!$A$2:$D$55,4,FALSE)</f>
        <v>31.8</v>
      </c>
      <c r="BB28" s="15">
        <f>VLOOKUP($B28,'[12]Sheet 1'!$A$2:$D$55,2,FALSE)</f>
        <v>38.799999999999997</v>
      </c>
      <c r="BC28" s="15">
        <f>VLOOKUP($B28,'[12]Sheet 1'!$A$2:$D$55,3,FALSE)</f>
        <v>8.4</v>
      </c>
      <c r="BD28" s="15">
        <f>VLOOKUP($B28,'[12]Sheet 1'!$A$2:$D$55,4,FALSE)</f>
        <v>9.9</v>
      </c>
      <c r="BH28" s="15">
        <f>VLOOKUP($B28,'[13]Sheet 1'!$A$2:$D$55,2,FALSE)</f>
        <v>3</v>
      </c>
      <c r="BI28" s="15">
        <f>VLOOKUP($B28,'[13]Sheet 1'!$A$2:$D$55,3,FALSE)</f>
        <v>1</v>
      </c>
      <c r="BJ28" s="15">
        <f>VLOOKUP($B28,'[13]Sheet 1'!$A$2:$D$55,4,FALSE)</f>
        <v>1.2</v>
      </c>
      <c r="BK28" s="19">
        <f>VLOOKUP($B28,'[14]Sheet 1'!$A$2:$E$56,3,FALSE)</f>
        <v>65.400000000000006</v>
      </c>
      <c r="BL28" s="19">
        <f>VLOOKUP($B28,'[14]Sheet 1'!$A$2:$E$56,4,FALSE)</f>
        <v>81.8</v>
      </c>
      <c r="BM28" s="19">
        <f>VLOOKUP($B28,'[14]Sheet 1'!$A$2:$E$56,5,FALSE)</f>
        <v>82.7</v>
      </c>
      <c r="BN28" s="19">
        <f>VLOOKUP($B28,'[14]Sheet 1'!$A$57:$E$111,3,FALSE)</f>
        <v>92</v>
      </c>
      <c r="BO28" s="19">
        <f>VLOOKUP($B28,'[14]Sheet 1'!$A$57:$E$111,4,FALSE)</f>
        <v>86.8</v>
      </c>
      <c r="BP28" s="19">
        <f>VLOOKUP($B28,'[14]Sheet 1'!$A$57:$E$111,5,FALSE)</f>
        <v>88.6</v>
      </c>
      <c r="BQ28" s="19">
        <f>VLOOKUP($B28,'[14]Sheet 1'!$A$112:$E$163,3,FALSE)</f>
        <v>85.7</v>
      </c>
      <c r="BR28" s="19">
        <f>VLOOKUP($B28,'[14]Sheet 1'!$A$112:$E$163,4,FALSE)</f>
        <v>79.400000000000006</v>
      </c>
      <c r="BS28" s="19">
        <f>VLOOKUP($B28,'[14]Sheet 1'!$A$112:$E$163,5,FALSE)</f>
        <v>79.7</v>
      </c>
      <c r="BT28" s="19">
        <f>VLOOKUP($B28,'[15]Sheet 1'!$A$2:$H$55,2,FALSE)</f>
        <v>51.9</v>
      </c>
      <c r="BU28" s="19">
        <f>VLOOKUP($B28,'[15]Sheet 1'!$A$2:$H$55,3,FALSE)</f>
        <v>80.900000000000006</v>
      </c>
      <c r="BV28" s="19">
        <f>VLOOKUP($B28,'[15]Sheet 1'!$A$2:$H$55,4,FALSE)</f>
        <v>81.3</v>
      </c>
      <c r="BW28" s="15">
        <f>VLOOKUP($B28,'[16]Sheet 1'!$A$2:$D$55,2,FALSE)</f>
        <v>-14.8</v>
      </c>
      <c r="BX28" s="15">
        <f>VLOOKUP($B28,'[16]Sheet 1'!$A$2:$D$55,3,FALSE)</f>
        <v>-12.9</v>
      </c>
      <c r="BY28" s="15">
        <f>VLOOKUP($B28,'[16]Sheet 1'!$A$2:$D$55,4,FALSE)</f>
        <v>-11.7</v>
      </c>
      <c r="BZ28" s="15">
        <f>VLOOKUP($B28,'[17]Sheet 1'!$A$2:$D$55,2,FALSE)</f>
        <v>6.6</v>
      </c>
      <c r="CA28" s="15">
        <f>VLOOKUP($B28,'[17]Sheet 1'!$A$2:$D$55,3,FALSE)</f>
        <v>8.1</v>
      </c>
      <c r="CB28" s="15">
        <f>VLOOKUP($B28,'[17]Sheet 1'!$A$2:$D$55,4,FALSE)</f>
        <v>7.9</v>
      </c>
      <c r="CC28" s="18">
        <f>VLOOKUP($B28,'[18]Sheet 1'!$A$2:$D$55,2,FALSE)</f>
        <v>12.7</v>
      </c>
      <c r="CD28" s="18">
        <f>VLOOKUP($B28,'[18]Sheet 1'!$A$2:$D$55,3,FALSE)</f>
        <v>15.1</v>
      </c>
      <c r="CE28" s="18">
        <f>VLOOKUP($B28,'[18]Sheet 1'!$A$2:$D$55,4,FALSE)</f>
        <v>15.3</v>
      </c>
      <c r="CF28" s="19">
        <f>VLOOKUP($B28,'[19]Sheet 1'!$A$2:$D$55,2,FALSE)</f>
        <v>11.9</v>
      </c>
      <c r="CG28" s="19">
        <f>VLOOKUP($B28,'[19]Sheet 1'!$A$2:$D$55,3,FALSE)</f>
        <v>14.6</v>
      </c>
      <c r="CH28" s="19">
        <f>VLOOKUP($B28,'[19]Sheet 1'!$A$2:$D$55,4,FALSE)</f>
        <v>14.6</v>
      </c>
      <c r="CI28" s="4"/>
      <c r="CJ28" s="4"/>
      <c r="CK28" s="4"/>
      <c r="CL28" s="6" t="s">
        <v>293</v>
      </c>
      <c r="CM28" s="3" t="s">
        <v>293</v>
      </c>
      <c r="CN28" s="8" t="s">
        <v>293</v>
      </c>
      <c r="CO28" s="15">
        <f>VLOOKUP($B28,'[20]Sheet 1'!$C$2:$H$80,4,FALSE)</f>
        <v>46.5</v>
      </c>
      <c r="CP28" s="15">
        <f>VLOOKUP($B28,'[20]Sheet 1'!$C$2:$H$80,5,FALSE)</f>
        <v>80.599999999999994</v>
      </c>
      <c r="CQ28" s="15">
        <f>VLOOKUP($B28,'[20]Sheet 1'!$C$2:$H$80,6,FALSE)</f>
        <v>73.900000000000006</v>
      </c>
      <c r="CR28" s="15">
        <f>VLOOKUP($B28,'[21]Sheet 1'!$C$2:$H$80,4,FALSE)</f>
        <v>3</v>
      </c>
      <c r="CS28" s="15">
        <f>VLOOKUP($B28,'[21]Sheet 1'!$C$2:$H$80,5,FALSE)</f>
        <v>5.7</v>
      </c>
      <c r="CT28" s="15">
        <f>VLOOKUP($B28,'[21]Sheet 1'!$C$2:$H$80,6,FALSE)</f>
        <v>5.8</v>
      </c>
      <c r="CU28" s="15">
        <f>VLOOKUP($B28,'[22]Sheet 1'!$A$2:$E$80,3,FALSE)</f>
        <v>43.4</v>
      </c>
      <c r="CV28" s="15">
        <f>VLOOKUP($B28,'[22]Sheet 1'!$A$2:$E$80,4,FALSE)</f>
        <v>43.4</v>
      </c>
      <c r="CW28" s="15">
        <f>VLOOKUP($B28,'[22]Sheet 1'!$A$2:$E$80,5,FALSE)</f>
        <v>43.7</v>
      </c>
      <c r="CX28" s="4" t="str">
        <f t="shared" si="0"/>
        <v>9830419N</v>
      </c>
      <c r="CY28" s="6" t="s">
        <v>293</v>
      </c>
      <c r="CZ28" s="6" t="s">
        <v>293</v>
      </c>
      <c r="DA28" s="6" t="s">
        <v>293</v>
      </c>
      <c r="DD28" s="10"/>
    </row>
    <row r="29" spans="1:108">
      <c r="A29" s="2" t="s">
        <v>156</v>
      </c>
      <c r="B29" s="2" t="s">
        <v>73</v>
      </c>
      <c r="C29" s="2" t="s">
        <v>97</v>
      </c>
      <c r="D29" s="2" t="s">
        <v>120</v>
      </c>
      <c r="E29" s="2" t="s">
        <v>106</v>
      </c>
      <c r="F29" s="3">
        <v>164</v>
      </c>
      <c r="G29" s="3" t="s">
        <v>9</v>
      </c>
      <c r="H29" s="3" t="s">
        <v>9</v>
      </c>
      <c r="I29" s="12">
        <v>93</v>
      </c>
      <c r="J29" s="13" t="s">
        <v>9</v>
      </c>
      <c r="K29" s="13" t="s">
        <v>9</v>
      </c>
      <c r="L29" s="12">
        <v>96</v>
      </c>
      <c r="M29" s="13" t="s">
        <v>9</v>
      </c>
      <c r="N29" s="13" t="s">
        <v>9</v>
      </c>
      <c r="O29" s="14">
        <f>VLOOKUP(B29,'[1]Sheet 1'!$A$2:$F$73,5,FALSE)</f>
        <v>84</v>
      </c>
      <c r="P29" s="12" t="s">
        <v>9</v>
      </c>
      <c r="Q29" s="12" t="s">
        <v>9</v>
      </c>
      <c r="R29" s="8" t="e">
        <f>VLOOKUP($B29,Extract_R_xx_xx_26!$B$2:$H$75,2,FALSE)</f>
        <v>#N/A</v>
      </c>
      <c r="S29" s="3" t="e">
        <f>VLOOKUP($B29,Extract_R_xx_xx_26!$B$2:$H$75,3,FALSE)</f>
        <v>#N/A</v>
      </c>
      <c r="T29" s="8" t="e">
        <f>VLOOKUP($B29,Extract_R_xx_xx_26!$B$2:$H$75,4,FALSE)</f>
        <v>#N/A</v>
      </c>
      <c r="U29" s="15">
        <f>VLOOKUP(B29,'[2]Sheet 1'!$A$2:$F$55,2,FALSE)</f>
        <v>168.1</v>
      </c>
      <c r="V29" s="15">
        <f>VLOOKUP(B29,'[2]Sheet 1'!$A$2:$F$55,3,FALSE)</f>
        <v>150.80000000000001</v>
      </c>
      <c r="W29" s="15">
        <f>VLOOKUP(B29,'[2]Sheet 1'!$A$2:$F$55,4,FALSE)</f>
        <v>137.9</v>
      </c>
      <c r="X29" s="15">
        <f>VLOOKUP(B29,'[3]Sheet 1'!$A$2:$H$78,3,FALSE)</f>
        <v>30.1</v>
      </c>
      <c r="Y29" s="15">
        <f>VLOOKUP(B29,'[3]Sheet 1'!$A$2:$H$78,4,FALSE)</f>
        <v>46</v>
      </c>
      <c r="Z29" s="15">
        <f>VLOOKUP(B29,'[3]Sheet 1'!$A$2:$H$78,5,FALSE)</f>
        <v>48.9</v>
      </c>
      <c r="AA29" s="15">
        <f>VLOOKUP($B29,'[4]Sheet 1'!$A$2:$H$77,3,FALSE)</f>
        <v>16.899999999999999</v>
      </c>
      <c r="AB29" s="15">
        <f>VLOOKUP($B29,'[4]Sheet 1'!$A$2:$H$77,4,FALSE)</f>
        <v>14.4</v>
      </c>
      <c r="AC29" s="15">
        <f>VLOOKUP($B29,'[4]Sheet 1'!$A$2:$H$77,5,FALSE)</f>
        <v>15.1</v>
      </c>
      <c r="AD29" s="15">
        <f>VLOOKUP($B29,'[5]Sheet 1'!$A$2:$G$82,3,FALSE)</f>
        <v>100.7</v>
      </c>
      <c r="AE29" s="15">
        <f>VLOOKUP($B29,'[5]Sheet 1'!$A$2:$G$82,4,FALSE)</f>
        <v>93.4</v>
      </c>
      <c r="AF29" s="15">
        <f>VLOOKUP($B29,'[5]Sheet 1'!$A$2:$G$82,5,FALSE)</f>
        <v>93.5</v>
      </c>
      <c r="AG29" s="15">
        <f>VLOOKUP($B29,'[6]Sheet 1'!$A$2:$G$77,3,FALSE)</f>
        <v>21.1</v>
      </c>
      <c r="AH29" s="15">
        <f>VLOOKUP($B29,'[6]Sheet 1'!$A$2:$G$77,4,FALSE)</f>
        <v>10.7</v>
      </c>
      <c r="AI29" s="15">
        <f>VLOOKUP($B29,'[6]Sheet 1'!$A$2:$G$77,5,FALSE)</f>
        <v>9.1</v>
      </c>
      <c r="AJ29" s="18">
        <f>VLOOKUP($B29,'[7]Sheet 1'!$A$2:$F$54,2,FALSE)</f>
        <v>72.7</v>
      </c>
      <c r="AK29" s="18">
        <f>VLOOKUP($B29,'[7]Sheet 1'!$A$2:$F$54,3,FALSE)</f>
        <v>51.2</v>
      </c>
      <c r="AL29" s="18">
        <f>VLOOKUP($B29,'[7]Sheet 1'!$A$2:$F$54,4,FALSE)</f>
        <v>47.8</v>
      </c>
      <c r="AM29" s="18">
        <f>VLOOKUP($B29,'[8]Sheet 1'!$A$2:$F$54,2,FALSE)</f>
        <v>86.4</v>
      </c>
      <c r="AN29" s="18">
        <f>VLOOKUP($B29,'[8]Sheet 1'!$A$2:$F$54,3,FALSE)</f>
        <v>67.099999999999994</v>
      </c>
      <c r="AO29" s="18">
        <f>VLOOKUP($B29,'[8]Sheet 1'!$A$2:$F$54,4,FALSE)</f>
        <v>63.4</v>
      </c>
      <c r="AP29" s="18">
        <f>VLOOKUP($B29,'[24]Sheet 1'!$A$2:$I$53,5,FALSE)</f>
        <v>1.46</v>
      </c>
      <c r="AQ29" s="18">
        <f>VLOOKUP($B29,'[24]Sheet 1'!$A$2:$I$53,6,FALSE)</f>
        <v>1.53</v>
      </c>
      <c r="AR29" s="18">
        <f>VLOOKUP($B29,'[24]Sheet 1'!$A$2:$I$53,8,FALSE)</f>
        <v>1.43</v>
      </c>
      <c r="AS29" s="15">
        <f>VLOOKUP($B29,'[9]Sheet 1'!$A$2:$I$80,5,FALSE)</f>
        <v>21</v>
      </c>
      <c r="AT29" s="15">
        <f>VLOOKUP($B29,'[9]Sheet 1'!$A$2:$I$80,6,FALSE)</f>
        <v>19.600000000000001</v>
      </c>
      <c r="AU29" s="15">
        <f>VLOOKUP($B29,'[9]Sheet 1'!$A$2:$I$80,8,FALSE)</f>
        <v>21.3</v>
      </c>
      <c r="AV29" s="15">
        <f>VLOOKUP($B29,'[10]Sheet 1'!$A$2:$D$55,2,FALSE)</f>
        <v>50</v>
      </c>
      <c r="AW29" s="15">
        <f>VLOOKUP($B29,'[10]Sheet 1'!$A$2:$D$55,3,FALSE)</f>
        <v>46.1</v>
      </c>
      <c r="AX29" s="15">
        <f>VLOOKUP($B29,'[10]Sheet 1'!$A$2:$D$55,4,FALSE)</f>
        <v>50.7</v>
      </c>
      <c r="AY29" s="15">
        <f>VLOOKUP($B29,'[11]Sheet 1'!$A$2:$D$55,2,FALSE)</f>
        <v>33.299999999999997</v>
      </c>
      <c r="AZ29" s="15">
        <f>VLOOKUP($B29,'[11]Sheet 1'!$A$2:$D$55,3,FALSE)</f>
        <v>30.4</v>
      </c>
      <c r="BA29" s="15">
        <f>VLOOKUP($B29,'[11]Sheet 1'!$A$2:$D$55,4,FALSE)</f>
        <v>31.8</v>
      </c>
      <c r="BB29" s="15">
        <f>VLOOKUP($B29,'[12]Sheet 1'!$A$2:$D$55,2,FALSE)</f>
        <v>0</v>
      </c>
      <c r="BC29" s="15">
        <f>VLOOKUP($B29,'[12]Sheet 1'!$A$2:$D$55,3,FALSE)</f>
        <v>14.7</v>
      </c>
      <c r="BD29" s="15">
        <f>VLOOKUP($B29,'[12]Sheet 1'!$A$2:$D$55,4,FALSE)</f>
        <v>9.9</v>
      </c>
      <c r="BH29" s="15">
        <f>VLOOKUP($B29,'[13]Sheet 1'!$A$2:$D$55,2,FALSE)</f>
        <v>6.7</v>
      </c>
      <c r="BI29" s="15">
        <f>VLOOKUP($B29,'[13]Sheet 1'!$A$2:$D$55,3,FALSE)</f>
        <v>2.1</v>
      </c>
      <c r="BJ29" s="15">
        <f>VLOOKUP($B29,'[13]Sheet 1'!$A$2:$D$55,4,FALSE)</f>
        <v>1.2</v>
      </c>
      <c r="BK29" s="19">
        <f>VLOOKUP($B29,'[14]Sheet 1'!$A$2:$E$56,3,FALSE)</f>
        <v>80</v>
      </c>
      <c r="BL29" s="19">
        <f>VLOOKUP($B29,'[14]Sheet 1'!$A$2:$E$56,4,FALSE)</f>
        <v>86.4</v>
      </c>
      <c r="BM29" s="19">
        <f>VLOOKUP($B29,'[14]Sheet 1'!$A$2:$E$56,5,FALSE)</f>
        <v>82.7</v>
      </c>
      <c r="BN29" s="19">
        <f>VLOOKUP($B29,'[14]Sheet 1'!$A$57:$E$111,3,FALSE)</f>
        <v>100</v>
      </c>
      <c r="BO29" s="19">
        <f>VLOOKUP($B29,'[14]Sheet 1'!$A$57:$E$111,4,FALSE)</f>
        <v>94.2</v>
      </c>
      <c r="BP29" s="19">
        <f>VLOOKUP($B29,'[14]Sheet 1'!$A$57:$E$111,5,FALSE)</f>
        <v>88.6</v>
      </c>
      <c r="BQ29" s="19">
        <f>VLOOKUP($B29,'[14]Sheet 1'!$A$112:$E$163,3,FALSE)</f>
        <v>66.7</v>
      </c>
      <c r="BR29" s="19">
        <f>VLOOKUP($B29,'[14]Sheet 1'!$A$112:$E$163,4,FALSE)</f>
        <v>80.099999999999994</v>
      </c>
      <c r="BS29" s="19">
        <f>VLOOKUP($B29,'[14]Sheet 1'!$A$112:$E$163,5,FALSE)</f>
        <v>79.7</v>
      </c>
      <c r="BT29" s="19">
        <f>VLOOKUP($B29,'[15]Sheet 1'!$A$2:$H$55,2,FALSE)</f>
        <v>100</v>
      </c>
      <c r="BU29" s="19">
        <f>VLOOKUP($B29,'[15]Sheet 1'!$A$2:$H$55,3,FALSE)</f>
        <v>82.7</v>
      </c>
      <c r="BV29" s="19">
        <f>VLOOKUP($B29,'[15]Sheet 1'!$A$2:$H$55,4,FALSE)</f>
        <v>81.3</v>
      </c>
      <c r="BW29" s="15">
        <f>VLOOKUP($B29,'[16]Sheet 1'!$A$2:$D$55,2,FALSE)</f>
        <v>0</v>
      </c>
      <c r="BX29" s="15">
        <f>VLOOKUP($B29,'[16]Sheet 1'!$A$2:$D$55,3,FALSE)</f>
        <v>-8.3000000000000007</v>
      </c>
      <c r="BY29" s="15">
        <f>VLOOKUP($B29,'[16]Sheet 1'!$A$2:$D$55,4,FALSE)</f>
        <v>-11.7</v>
      </c>
      <c r="BZ29" s="15">
        <f>VLOOKUP($B29,'[17]Sheet 1'!$A$2:$D$55,2,FALSE)</f>
        <v>5.7</v>
      </c>
      <c r="CA29" s="15">
        <f>VLOOKUP($B29,'[17]Sheet 1'!$A$2:$D$55,3,FALSE)</f>
        <v>7.1</v>
      </c>
      <c r="CB29" s="15">
        <f>VLOOKUP($B29,'[17]Sheet 1'!$A$2:$D$55,4,FALSE)</f>
        <v>7.9</v>
      </c>
      <c r="CC29" s="18">
        <f>VLOOKUP($B29,'[18]Sheet 1'!$A$2:$D$55,2,FALSE)</f>
        <v>15.7</v>
      </c>
      <c r="CD29" s="18">
        <f>VLOOKUP($B29,'[18]Sheet 1'!$A$2:$D$55,3,FALSE)</f>
        <v>15.9</v>
      </c>
      <c r="CE29" s="18">
        <f>VLOOKUP($B29,'[18]Sheet 1'!$A$2:$D$55,4,FALSE)</f>
        <v>15.3</v>
      </c>
      <c r="CF29" s="19">
        <f>VLOOKUP($B29,'[19]Sheet 1'!$A$2:$D$55,2,FALSE)</f>
        <v>17.100000000000001</v>
      </c>
      <c r="CG29" s="19">
        <f>VLOOKUP($B29,'[19]Sheet 1'!$A$2:$D$55,3,FALSE)</f>
        <v>14.6</v>
      </c>
      <c r="CH29" s="19">
        <f>VLOOKUP($B29,'[19]Sheet 1'!$A$2:$D$55,4,FALSE)</f>
        <v>14.6</v>
      </c>
      <c r="CI29" s="4"/>
      <c r="CJ29" s="4"/>
      <c r="CK29" s="4"/>
      <c r="CL29" s="8" t="s">
        <v>293</v>
      </c>
      <c r="CM29" s="8" t="s">
        <v>293</v>
      </c>
      <c r="CN29" s="8" t="s">
        <v>293</v>
      </c>
      <c r="CO29" s="15">
        <f>VLOOKUP($B29,'[20]Sheet 1'!$C$2:$H$80,4,FALSE)</f>
        <v>32.1</v>
      </c>
      <c r="CP29" s="15">
        <f>VLOOKUP($B29,'[20]Sheet 1'!$C$2:$H$80,5,FALSE)</f>
        <v>51.1</v>
      </c>
      <c r="CQ29" s="15">
        <f>VLOOKUP($B29,'[20]Sheet 1'!$C$2:$H$80,6,FALSE)</f>
        <v>73.900000000000006</v>
      </c>
      <c r="CR29" s="15">
        <f>VLOOKUP($B29,'[21]Sheet 1'!$C$2:$H$80,4,FALSE)</f>
        <v>6.7</v>
      </c>
      <c r="CS29" s="15">
        <f>VLOOKUP($B29,'[21]Sheet 1'!$C$2:$H$80,5,FALSE)</f>
        <v>6.3</v>
      </c>
      <c r="CT29" s="15">
        <f>VLOOKUP($B29,'[21]Sheet 1'!$C$2:$H$80,6,FALSE)</f>
        <v>5.8</v>
      </c>
      <c r="CU29" s="15">
        <f>VLOOKUP($B29,'[22]Sheet 1'!$A$2:$E$80,3,FALSE)</f>
        <v>48.1</v>
      </c>
      <c r="CV29" s="15">
        <f>VLOOKUP($B29,'[22]Sheet 1'!$A$2:$E$80,4,FALSE)</f>
        <v>44.7</v>
      </c>
      <c r="CW29" s="15">
        <f>VLOOKUP($B29,'[22]Sheet 1'!$A$2:$E$80,5,FALSE)</f>
        <v>43.7</v>
      </c>
      <c r="CX29" s="4" t="str">
        <f t="shared" si="0"/>
        <v>9830420P</v>
      </c>
      <c r="CY29" s="6" t="s">
        <v>293</v>
      </c>
      <c r="CZ29" s="6" t="s">
        <v>293</v>
      </c>
      <c r="DA29" s="6" t="s">
        <v>293</v>
      </c>
      <c r="DD29" s="10"/>
    </row>
    <row r="30" spans="1:108">
      <c r="A30" s="2" t="s">
        <v>157</v>
      </c>
      <c r="B30" s="2" t="s">
        <v>74</v>
      </c>
      <c r="C30" s="2" t="s">
        <v>97</v>
      </c>
      <c r="D30" s="2" t="s">
        <v>121</v>
      </c>
      <c r="E30" s="2" t="s">
        <v>106</v>
      </c>
      <c r="F30" s="3">
        <v>169</v>
      </c>
      <c r="G30" s="3" t="s">
        <v>9</v>
      </c>
      <c r="H30" s="3" t="s">
        <v>9</v>
      </c>
      <c r="I30" s="12">
        <v>135</v>
      </c>
      <c r="J30" s="13" t="s">
        <v>9</v>
      </c>
      <c r="K30" s="13" t="s">
        <v>9</v>
      </c>
      <c r="L30" s="12">
        <v>125</v>
      </c>
      <c r="M30" s="13" t="s">
        <v>9</v>
      </c>
      <c r="N30" s="13" t="s">
        <v>9</v>
      </c>
      <c r="O30" s="14">
        <f>VLOOKUP(B30,'[1]Sheet 1'!$A$2:$F$73,5,FALSE)</f>
        <v>100</v>
      </c>
      <c r="P30" s="12" t="s">
        <v>9</v>
      </c>
      <c r="Q30" s="12" t="s">
        <v>9</v>
      </c>
      <c r="R30" s="8" t="e">
        <f>VLOOKUP($B30,Extract_R_xx_xx_26!$B$2:$H$75,2,FALSE)</f>
        <v>#N/A</v>
      </c>
      <c r="S30" s="3" t="e">
        <f>VLOOKUP($B30,Extract_R_xx_xx_26!$B$2:$H$75,3,FALSE)</f>
        <v>#N/A</v>
      </c>
      <c r="T30" s="8" t="e">
        <f>VLOOKUP($B30,Extract_R_xx_xx_26!$B$2:$H$75,4,FALSE)</f>
        <v>#N/A</v>
      </c>
      <c r="U30" s="15">
        <f>VLOOKUP(B30,'[2]Sheet 1'!$A$2:$F$55,2,FALSE)</f>
        <v>167.7</v>
      </c>
      <c r="V30" s="15">
        <f>VLOOKUP(B30,'[2]Sheet 1'!$A$2:$F$55,3,FALSE)</f>
        <v>150.80000000000001</v>
      </c>
      <c r="W30" s="15">
        <f>VLOOKUP(B30,'[2]Sheet 1'!$A$2:$F$55,4,FALSE)</f>
        <v>137.9</v>
      </c>
      <c r="X30" s="15">
        <f>VLOOKUP(B30,'[3]Sheet 1'!$A$2:$H$78,3,FALSE)</f>
        <v>84</v>
      </c>
      <c r="Y30" s="15">
        <f>VLOOKUP(B30,'[3]Sheet 1'!$A$2:$H$78,4,FALSE)</f>
        <v>46</v>
      </c>
      <c r="Z30" s="15">
        <f>VLOOKUP(B30,'[3]Sheet 1'!$A$2:$H$78,5,FALSE)</f>
        <v>48.9</v>
      </c>
      <c r="AA30" s="15">
        <f>VLOOKUP($B30,'[4]Sheet 1'!$A$2:$H$77,3,FALSE)</f>
        <v>4</v>
      </c>
      <c r="AB30" s="15">
        <f>VLOOKUP($B30,'[4]Sheet 1'!$A$2:$H$77,4,FALSE)</f>
        <v>14.4</v>
      </c>
      <c r="AC30" s="15">
        <f>VLOOKUP($B30,'[4]Sheet 1'!$A$2:$H$77,5,FALSE)</f>
        <v>15.1</v>
      </c>
      <c r="AD30" s="15">
        <f>VLOOKUP($B30,'[5]Sheet 1'!$A$2:$G$82,3,FALSE)</f>
        <v>72.3</v>
      </c>
      <c r="AE30" s="15">
        <f>VLOOKUP($B30,'[5]Sheet 1'!$A$2:$G$82,4,FALSE)</f>
        <v>93.4</v>
      </c>
      <c r="AF30" s="15">
        <f>VLOOKUP($B30,'[5]Sheet 1'!$A$2:$G$82,5,FALSE)</f>
        <v>93.5</v>
      </c>
      <c r="AG30" s="15">
        <f>VLOOKUP($B30,'[6]Sheet 1'!$A$2:$G$77,3,FALSE)</f>
        <v>4.8</v>
      </c>
      <c r="AH30" s="15">
        <f>VLOOKUP($B30,'[6]Sheet 1'!$A$2:$G$77,4,FALSE)</f>
        <v>10.7</v>
      </c>
      <c r="AI30" s="15">
        <f>VLOOKUP($B30,'[6]Sheet 1'!$A$2:$G$77,5,FALSE)</f>
        <v>9.1</v>
      </c>
      <c r="AJ30" s="18">
        <f>VLOOKUP($B30,'[7]Sheet 1'!$A$2:$F$54,2,FALSE)</f>
        <v>43.5</v>
      </c>
      <c r="AK30" s="18">
        <f>VLOOKUP($B30,'[7]Sheet 1'!$A$2:$F$54,3,FALSE)</f>
        <v>51.2</v>
      </c>
      <c r="AL30" s="18">
        <f>VLOOKUP($B30,'[7]Sheet 1'!$A$2:$F$54,4,FALSE)</f>
        <v>47.8</v>
      </c>
      <c r="AM30" s="18">
        <f>VLOOKUP($B30,'[8]Sheet 1'!$A$2:$F$54,2,FALSE)</f>
        <v>81</v>
      </c>
      <c r="AN30" s="18">
        <f>VLOOKUP($B30,'[8]Sheet 1'!$A$2:$F$54,3,FALSE)</f>
        <v>67.099999999999994</v>
      </c>
      <c r="AO30" s="18">
        <f>VLOOKUP($B30,'[8]Sheet 1'!$A$2:$F$54,4,FALSE)</f>
        <v>63.4</v>
      </c>
      <c r="AP30" s="18">
        <f>VLOOKUP($B30,'[24]Sheet 1'!$A$2:$I$53,5,FALSE)</f>
        <v>2.13</v>
      </c>
      <c r="AQ30" s="18">
        <f>VLOOKUP($B30,'[24]Sheet 1'!$A$2:$I$53,6,FALSE)</f>
        <v>1.53</v>
      </c>
      <c r="AR30" s="18">
        <f>VLOOKUP($B30,'[24]Sheet 1'!$A$2:$I$53,8,FALSE)</f>
        <v>1.43</v>
      </c>
      <c r="AS30" s="15">
        <f>VLOOKUP($B30,'[9]Sheet 1'!$A$2:$I$80,5,FALSE)</f>
        <v>14.3</v>
      </c>
      <c r="AT30" s="15">
        <f>VLOOKUP($B30,'[9]Sheet 1'!$A$2:$I$80,6,FALSE)</f>
        <v>19.600000000000001</v>
      </c>
      <c r="AU30" s="15">
        <f>VLOOKUP($B30,'[9]Sheet 1'!$A$2:$I$80,8,FALSE)</f>
        <v>21.3</v>
      </c>
      <c r="AV30" s="15">
        <f>VLOOKUP($B30,'[10]Sheet 1'!$A$2:$D$55,2,FALSE)</f>
        <v>25.7</v>
      </c>
      <c r="AW30" s="15">
        <f>VLOOKUP($B30,'[10]Sheet 1'!$A$2:$D$55,3,FALSE)</f>
        <v>46.1</v>
      </c>
      <c r="AX30" s="15">
        <f>VLOOKUP($B30,'[10]Sheet 1'!$A$2:$D$55,4,FALSE)</f>
        <v>50.7</v>
      </c>
      <c r="AY30" s="15">
        <f>VLOOKUP($B30,'[11]Sheet 1'!$A$2:$D$55,2,FALSE)</f>
        <v>31.4</v>
      </c>
      <c r="AZ30" s="15">
        <f>VLOOKUP($B30,'[11]Sheet 1'!$A$2:$D$55,3,FALSE)</f>
        <v>30.4</v>
      </c>
      <c r="BA30" s="15">
        <f>VLOOKUP($B30,'[11]Sheet 1'!$A$2:$D$55,4,FALSE)</f>
        <v>31.8</v>
      </c>
      <c r="BB30" s="15">
        <f>VLOOKUP($B30,'[12]Sheet 1'!$A$2:$D$55,2,FALSE)</f>
        <v>25.7</v>
      </c>
      <c r="BC30" s="15">
        <f>VLOOKUP($B30,'[12]Sheet 1'!$A$2:$D$55,3,FALSE)</f>
        <v>14.7</v>
      </c>
      <c r="BD30" s="15">
        <f>VLOOKUP($B30,'[12]Sheet 1'!$A$2:$D$55,4,FALSE)</f>
        <v>9.9</v>
      </c>
      <c r="BH30" s="15">
        <f>VLOOKUP($B30,'[13]Sheet 1'!$A$2:$D$55,2,FALSE)</f>
        <v>2.9</v>
      </c>
      <c r="BI30" s="15">
        <f>VLOOKUP($B30,'[13]Sheet 1'!$A$2:$D$55,3,FALSE)</f>
        <v>2.1</v>
      </c>
      <c r="BJ30" s="15">
        <f>VLOOKUP($B30,'[13]Sheet 1'!$A$2:$D$55,4,FALSE)</f>
        <v>1.2</v>
      </c>
      <c r="BK30" s="19">
        <f>VLOOKUP($B30,'[14]Sheet 1'!$A$2:$E$56,3,FALSE)</f>
        <v>60</v>
      </c>
      <c r="BL30" s="19">
        <f>VLOOKUP($B30,'[14]Sheet 1'!$A$2:$E$56,4,FALSE)</f>
        <v>86.4</v>
      </c>
      <c r="BM30" s="19">
        <f>VLOOKUP($B30,'[14]Sheet 1'!$A$2:$E$56,5,FALSE)</f>
        <v>82.7</v>
      </c>
      <c r="BN30" s="19">
        <f>VLOOKUP($B30,'[14]Sheet 1'!$A$57:$E$111,3,FALSE)</f>
        <v>77.8</v>
      </c>
      <c r="BO30" s="19">
        <f>VLOOKUP($B30,'[14]Sheet 1'!$A$57:$E$111,4,FALSE)</f>
        <v>94.2</v>
      </c>
      <c r="BP30" s="19">
        <f>VLOOKUP($B30,'[14]Sheet 1'!$A$57:$E$111,5,FALSE)</f>
        <v>88.6</v>
      </c>
      <c r="BQ30" s="19">
        <f>VLOOKUP($B30,'[14]Sheet 1'!$A$112:$E$163,3,FALSE)</f>
        <v>100</v>
      </c>
      <c r="BR30" s="19">
        <f>VLOOKUP($B30,'[14]Sheet 1'!$A$112:$E$163,4,FALSE)</f>
        <v>80.099999999999994</v>
      </c>
      <c r="BS30" s="19">
        <f>VLOOKUP($B30,'[14]Sheet 1'!$A$112:$E$163,5,FALSE)</f>
        <v>79.7</v>
      </c>
      <c r="BT30" s="19">
        <f>VLOOKUP($B30,'[15]Sheet 1'!$A$2:$H$55,2,FALSE)</f>
        <v>70.599999999999994</v>
      </c>
      <c r="BU30" s="19">
        <f>VLOOKUP($B30,'[15]Sheet 1'!$A$2:$H$55,3,FALSE)</f>
        <v>82.7</v>
      </c>
      <c r="BV30" s="19">
        <f>VLOOKUP($B30,'[15]Sheet 1'!$A$2:$H$55,4,FALSE)</f>
        <v>81.3</v>
      </c>
      <c r="BW30" s="15">
        <f>VLOOKUP($B30,'[16]Sheet 1'!$A$2:$D$55,2,FALSE)</f>
        <v>-3.1000000000000099</v>
      </c>
      <c r="BX30" s="15">
        <f>VLOOKUP($B30,'[16]Sheet 1'!$A$2:$D$55,3,FALSE)</f>
        <v>-8.3000000000000007</v>
      </c>
      <c r="BY30" s="15">
        <f>VLOOKUP($B30,'[16]Sheet 1'!$A$2:$D$55,4,FALSE)</f>
        <v>-11.7</v>
      </c>
      <c r="BZ30" s="15">
        <f>VLOOKUP($B30,'[17]Sheet 1'!$A$2:$D$55,2,FALSE)</f>
        <v>4.9000000000000004</v>
      </c>
      <c r="CA30" s="15">
        <f>VLOOKUP($B30,'[17]Sheet 1'!$A$2:$D$55,3,FALSE)</f>
        <v>7.1</v>
      </c>
      <c r="CB30" s="15">
        <f>VLOOKUP($B30,'[17]Sheet 1'!$A$2:$D$55,4,FALSE)</f>
        <v>7.9</v>
      </c>
      <c r="CC30" s="18">
        <f>VLOOKUP($B30,'[18]Sheet 1'!$A$2:$D$55,2,FALSE)</f>
        <v>16.2</v>
      </c>
      <c r="CD30" s="18">
        <f>VLOOKUP($B30,'[18]Sheet 1'!$A$2:$D$55,3,FALSE)</f>
        <v>15.9</v>
      </c>
      <c r="CE30" s="18">
        <f>VLOOKUP($B30,'[18]Sheet 1'!$A$2:$D$55,4,FALSE)</f>
        <v>15.3</v>
      </c>
      <c r="CF30" s="19">
        <f>VLOOKUP($B30,'[19]Sheet 1'!$A$2:$D$55,2,FALSE)</f>
        <v>13.5</v>
      </c>
      <c r="CG30" s="19">
        <f>VLOOKUP($B30,'[19]Sheet 1'!$A$2:$D$55,3,FALSE)</f>
        <v>14.6</v>
      </c>
      <c r="CH30" s="19">
        <f>VLOOKUP($B30,'[19]Sheet 1'!$A$2:$D$55,4,FALSE)</f>
        <v>14.6</v>
      </c>
      <c r="CI30" s="4"/>
      <c r="CJ30" s="4"/>
      <c r="CK30" s="4"/>
      <c r="CL30" s="8" t="s">
        <v>293</v>
      </c>
      <c r="CM30" s="8" t="s">
        <v>293</v>
      </c>
      <c r="CN30" s="8" t="s">
        <v>293</v>
      </c>
      <c r="CO30" s="15">
        <f>VLOOKUP($B30,'[20]Sheet 1'!$C$2:$H$80,4,FALSE)</f>
        <v>27.1</v>
      </c>
      <c r="CP30" s="15">
        <f>VLOOKUP($B30,'[20]Sheet 1'!$C$2:$H$80,5,FALSE)</f>
        <v>51.1</v>
      </c>
      <c r="CQ30" s="15">
        <f>VLOOKUP($B30,'[20]Sheet 1'!$C$2:$H$80,6,FALSE)</f>
        <v>73.900000000000006</v>
      </c>
      <c r="CR30" s="15">
        <f>VLOOKUP($B30,'[21]Sheet 1'!$C$2:$H$80,4,FALSE)</f>
        <v>6.4</v>
      </c>
      <c r="CS30" s="15">
        <f>VLOOKUP($B30,'[21]Sheet 1'!$C$2:$H$80,5,FALSE)</f>
        <v>6.3</v>
      </c>
      <c r="CT30" s="15">
        <f>VLOOKUP($B30,'[21]Sheet 1'!$C$2:$H$80,6,FALSE)</f>
        <v>5.8</v>
      </c>
      <c r="CU30" s="15">
        <f>VLOOKUP($B30,'[22]Sheet 1'!$A$2:$E$80,3,FALSE)</f>
        <v>46.2</v>
      </c>
      <c r="CV30" s="15">
        <f>VLOOKUP($B30,'[22]Sheet 1'!$A$2:$E$80,4,FALSE)</f>
        <v>44.7</v>
      </c>
      <c r="CW30" s="15">
        <f>VLOOKUP($B30,'[22]Sheet 1'!$A$2:$E$80,5,FALSE)</f>
        <v>43.7</v>
      </c>
      <c r="CX30" s="4" t="str">
        <f t="shared" si="0"/>
        <v>9830431B</v>
      </c>
      <c r="CY30" s="6" t="s">
        <v>293</v>
      </c>
      <c r="CZ30" s="6" t="s">
        <v>293</v>
      </c>
      <c r="DA30" s="6" t="s">
        <v>293</v>
      </c>
      <c r="DD30" s="10"/>
    </row>
    <row r="31" spans="1:108">
      <c r="A31" s="2" t="s">
        <v>158</v>
      </c>
      <c r="B31" s="2" t="s">
        <v>75</v>
      </c>
      <c r="C31" s="2" t="s">
        <v>97</v>
      </c>
      <c r="D31" s="2" t="s">
        <v>123</v>
      </c>
      <c r="E31" s="2" t="s">
        <v>106</v>
      </c>
      <c r="F31" s="3">
        <v>203</v>
      </c>
      <c r="G31" s="3" t="s">
        <v>9</v>
      </c>
      <c r="H31" s="3" t="s">
        <v>9</v>
      </c>
      <c r="I31" s="12">
        <v>167</v>
      </c>
      <c r="J31" s="13" t="s">
        <v>9</v>
      </c>
      <c r="K31" s="13" t="s">
        <v>9</v>
      </c>
      <c r="L31" s="12">
        <v>158</v>
      </c>
      <c r="M31" s="13" t="s">
        <v>9</v>
      </c>
      <c r="N31" s="13" t="s">
        <v>9</v>
      </c>
      <c r="O31" s="14">
        <f>VLOOKUP(B31,'[1]Sheet 1'!$A$2:$F$73,5,FALSE)</f>
        <v>145</v>
      </c>
      <c r="P31" s="12" t="s">
        <v>9</v>
      </c>
      <c r="Q31" s="12" t="s">
        <v>9</v>
      </c>
      <c r="R31" s="8" t="e">
        <f>VLOOKUP($B31,Extract_R_xx_xx_26!$B$2:$H$75,2,FALSE)</f>
        <v>#N/A</v>
      </c>
      <c r="S31" s="3" t="e">
        <f>VLOOKUP($B31,Extract_R_xx_xx_26!$B$2:$H$75,3,FALSE)</f>
        <v>#N/A</v>
      </c>
      <c r="T31" s="8" t="e">
        <f>VLOOKUP($B31,Extract_R_xx_xx_26!$B$2:$H$75,4,FALSE)</f>
        <v>#N/A</v>
      </c>
      <c r="U31" s="15">
        <f>VLOOKUP(B31,'[2]Sheet 1'!$A$2:$F$55,2,FALSE)</f>
        <v>152.30000000000001</v>
      </c>
      <c r="V31" s="15">
        <f>VLOOKUP(B31,'[2]Sheet 1'!$A$2:$F$55,3,FALSE)</f>
        <v>150.80000000000001</v>
      </c>
      <c r="W31" s="15">
        <f>VLOOKUP(B31,'[2]Sheet 1'!$A$2:$F$55,4,FALSE)</f>
        <v>137.9</v>
      </c>
      <c r="X31" s="15">
        <f>VLOOKUP(B31,'[3]Sheet 1'!$A$2:$H$78,3,FALSE)</f>
        <v>56.6</v>
      </c>
      <c r="Y31" s="15">
        <f>VLOOKUP(B31,'[3]Sheet 1'!$A$2:$H$78,4,FALSE)</f>
        <v>46</v>
      </c>
      <c r="Z31" s="15">
        <f>VLOOKUP(B31,'[3]Sheet 1'!$A$2:$H$78,5,FALSE)</f>
        <v>48.9</v>
      </c>
      <c r="AA31" s="15">
        <f>VLOOKUP($B31,'[4]Sheet 1'!$A$2:$H$77,3,FALSE)</f>
        <v>9.6999999999999993</v>
      </c>
      <c r="AB31" s="15">
        <f>VLOOKUP($B31,'[4]Sheet 1'!$A$2:$H$77,4,FALSE)</f>
        <v>14.4</v>
      </c>
      <c r="AC31" s="15">
        <f>VLOOKUP($B31,'[4]Sheet 1'!$A$2:$H$77,5,FALSE)</f>
        <v>15.1</v>
      </c>
      <c r="AD31" s="15">
        <f>VLOOKUP($B31,'[5]Sheet 1'!$A$2:$G$82,3,FALSE)</f>
        <v>80</v>
      </c>
      <c r="AE31" s="15">
        <f>VLOOKUP($B31,'[5]Sheet 1'!$A$2:$G$82,4,FALSE)</f>
        <v>93.4</v>
      </c>
      <c r="AF31" s="15">
        <f>VLOOKUP($B31,'[5]Sheet 1'!$A$2:$G$82,5,FALSE)</f>
        <v>93.5</v>
      </c>
      <c r="AG31" s="15" t="e">
        <f>VLOOKUP($B31,'[6]Sheet 1'!$A$2:$G$77,3,FALSE)</f>
        <v>#N/A</v>
      </c>
      <c r="AH31" s="15" t="e">
        <f>VLOOKUP($B31,'[6]Sheet 1'!$A$2:$G$77,4,FALSE)</f>
        <v>#N/A</v>
      </c>
      <c r="AI31" s="15" t="e">
        <f>VLOOKUP($B31,'[6]Sheet 1'!$A$2:$G$77,5,FALSE)</f>
        <v>#N/A</v>
      </c>
      <c r="AJ31" s="18">
        <f>VLOOKUP($B31,'[7]Sheet 1'!$A$2:$F$54,2,FALSE)</f>
        <v>71</v>
      </c>
      <c r="AK31" s="18">
        <f>VLOOKUP($B31,'[7]Sheet 1'!$A$2:$F$54,3,FALSE)</f>
        <v>51.2</v>
      </c>
      <c r="AL31" s="18">
        <f>VLOOKUP($B31,'[7]Sheet 1'!$A$2:$F$54,4,FALSE)</f>
        <v>47.8</v>
      </c>
      <c r="AM31" s="18">
        <f>VLOOKUP($B31,'[8]Sheet 1'!$A$2:$F$54,2,FALSE)</f>
        <v>86.7</v>
      </c>
      <c r="AN31" s="18">
        <f>VLOOKUP($B31,'[8]Sheet 1'!$A$2:$F$54,3,FALSE)</f>
        <v>67.099999999999994</v>
      </c>
      <c r="AO31" s="18">
        <f>VLOOKUP($B31,'[8]Sheet 1'!$A$2:$F$54,4,FALSE)</f>
        <v>63.4</v>
      </c>
      <c r="AP31" s="18">
        <f>VLOOKUP($B31,'[24]Sheet 1'!$A$2:$I$53,5,FALSE)</f>
        <v>1.69</v>
      </c>
      <c r="AQ31" s="18">
        <f>VLOOKUP($B31,'[24]Sheet 1'!$A$2:$I$53,6,FALSE)</f>
        <v>1.53</v>
      </c>
      <c r="AR31" s="18">
        <f>VLOOKUP($B31,'[24]Sheet 1'!$A$2:$I$53,8,FALSE)</f>
        <v>1.43</v>
      </c>
      <c r="AS31" s="15">
        <f>VLOOKUP($B31,'[9]Sheet 1'!$A$2:$I$80,5,FALSE)</f>
        <v>18.100000000000001</v>
      </c>
      <c r="AT31" s="15">
        <f>VLOOKUP($B31,'[9]Sheet 1'!$A$2:$I$80,6,FALSE)</f>
        <v>19.600000000000001</v>
      </c>
      <c r="AU31" s="15">
        <f>VLOOKUP($B31,'[9]Sheet 1'!$A$2:$I$80,8,FALSE)</f>
        <v>21.3</v>
      </c>
      <c r="AV31" s="15">
        <f>VLOOKUP($B31,'[10]Sheet 1'!$A$2:$D$55,2,FALSE)</f>
        <v>40.5</v>
      </c>
      <c r="AW31" s="15">
        <f>VLOOKUP($B31,'[10]Sheet 1'!$A$2:$D$55,3,FALSE)</f>
        <v>46.1</v>
      </c>
      <c r="AX31" s="15">
        <f>VLOOKUP($B31,'[10]Sheet 1'!$A$2:$D$55,4,FALSE)</f>
        <v>50.7</v>
      </c>
      <c r="AY31" s="15">
        <f>VLOOKUP($B31,'[11]Sheet 1'!$A$2:$D$55,2,FALSE)</f>
        <v>24.3</v>
      </c>
      <c r="AZ31" s="15">
        <f>VLOOKUP($B31,'[11]Sheet 1'!$A$2:$D$55,3,FALSE)</f>
        <v>30.4</v>
      </c>
      <c r="BA31" s="15">
        <f>VLOOKUP($B31,'[11]Sheet 1'!$A$2:$D$55,4,FALSE)</f>
        <v>31.8</v>
      </c>
      <c r="BB31" s="15">
        <f>VLOOKUP($B31,'[12]Sheet 1'!$A$2:$D$55,2,FALSE)</f>
        <v>13.5</v>
      </c>
      <c r="BC31" s="15">
        <f>VLOOKUP($B31,'[12]Sheet 1'!$A$2:$D$55,3,FALSE)</f>
        <v>14.7</v>
      </c>
      <c r="BD31" s="15">
        <f>VLOOKUP($B31,'[12]Sheet 1'!$A$2:$D$55,4,FALSE)</f>
        <v>9.9</v>
      </c>
      <c r="BH31" s="15">
        <f>VLOOKUP($B31,'[13]Sheet 1'!$A$2:$D$55,2,FALSE)</f>
        <v>2.7</v>
      </c>
      <c r="BI31" s="15">
        <f>VLOOKUP($B31,'[13]Sheet 1'!$A$2:$D$55,3,FALSE)</f>
        <v>2.1</v>
      </c>
      <c r="BJ31" s="15">
        <f>VLOOKUP($B31,'[13]Sheet 1'!$A$2:$D$55,4,FALSE)</f>
        <v>1.2</v>
      </c>
      <c r="BK31" s="19">
        <f>VLOOKUP($B31,'[14]Sheet 1'!$A$2:$E$56,3,FALSE)</f>
        <v>77.8</v>
      </c>
      <c r="BL31" s="19">
        <f>VLOOKUP($B31,'[14]Sheet 1'!$A$2:$E$56,4,FALSE)</f>
        <v>86.4</v>
      </c>
      <c r="BM31" s="19">
        <f>VLOOKUP($B31,'[14]Sheet 1'!$A$2:$E$56,5,FALSE)</f>
        <v>82.7</v>
      </c>
      <c r="BN31" s="19">
        <f>VLOOKUP($B31,'[14]Sheet 1'!$A$57:$E$111,3,FALSE)</f>
        <v>100</v>
      </c>
      <c r="BO31" s="19">
        <f>VLOOKUP($B31,'[14]Sheet 1'!$A$57:$E$111,4,FALSE)</f>
        <v>94.2</v>
      </c>
      <c r="BP31" s="19">
        <f>VLOOKUP($B31,'[14]Sheet 1'!$A$57:$E$111,5,FALSE)</f>
        <v>88.6</v>
      </c>
      <c r="BQ31" s="19">
        <f>VLOOKUP($B31,'[14]Sheet 1'!$A$112:$E$163,3,FALSE)</f>
        <v>100</v>
      </c>
      <c r="BR31" s="19">
        <f>VLOOKUP($B31,'[14]Sheet 1'!$A$112:$E$163,4,FALSE)</f>
        <v>80.099999999999994</v>
      </c>
      <c r="BS31" s="19">
        <f>VLOOKUP($B31,'[14]Sheet 1'!$A$112:$E$163,5,FALSE)</f>
        <v>79.7</v>
      </c>
      <c r="BT31" s="19">
        <f>VLOOKUP($B31,'[15]Sheet 1'!$A$2:$H$55,2,FALSE)</f>
        <v>62.9</v>
      </c>
      <c r="BU31" s="19">
        <f>VLOOKUP($B31,'[15]Sheet 1'!$A$2:$H$55,3,FALSE)</f>
        <v>82.7</v>
      </c>
      <c r="BV31" s="19">
        <f>VLOOKUP($B31,'[15]Sheet 1'!$A$2:$H$55,4,FALSE)</f>
        <v>81.3</v>
      </c>
      <c r="BW31" s="15">
        <f>VLOOKUP($B31,'[16]Sheet 1'!$A$2:$D$55,2,FALSE)</f>
        <v>-18.3</v>
      </c>
      <c r="BX31" s="15">
        <f>VLOOKUP($B31,'[16]Sheet 1'!$A$2:$D$55,3,FALSE)</f>
        <v>-8.3000000000000007</v>
      </c>
      <c r="BY31" s="15">
        <f>VLOOKUP($B31,'[16]Sheet 1'!$A$2:$D$55,4,FALSE)</f>
        <v>-11.7</v>
      </c>
      <c r="BZ31" s="15">
        <f>VLOOKUP($B31,'[17]Sheet 1'!$A$2:$D$55,2,FALSE)</f>
        <v>5.7</v>
      </c>
      <c r="CA31" s="15">
        <f>VLOOKUP($B31,'[17]Sheet 1'!$A$2:$D$55,3,FALSE)</f>
        <v>7.1</v>
      </c>
      <c r="CB31" s="15">
        <f>VLOOKUP($B31,'[17]Sheet 1'!$A$2:$D$55,4,FALSE)</f>
        <v>7.9</v>
      </c>
      <c r="CC31" s="18">
        <f>VLOOKUP($B31,'[18]Sheet 1'!$A$2:$D$55,2,FALSE)</f>
        <v>13.9</v>
      </c>
      <c r="CD31" s="18">
        <f>VLOOKUP($B31,'[18]Sheet 1'!$A$2:$D$55,3,FALSE)</f>
        <v>15.9</v>
      </c>
      <c r="CE31" s="18">
        <f>VLOOKUP($B31,'[18]Sheet 1'!$A$2:$D$55,4,FALSE)</f>
        <v>15.3</v>
      </c>
      <c r="CF31" s="19">
        <f>VLOOKUP($B31,'[19]Sheet 1'!$A$2:$D$55,2,FALSE)</f>
        <v>13.8</v>
      </c>
      <c r="CG31" s="19">
        <f>VLOOKUP($B31,'[19]Sheet 1'!$A$2:$D$55,3,FALSE)</f>
        <v>14.6</v>
      </c>
      <c r="CH31" s="19">
        <f>VLOOKUP($B31,'[19]Sheet 1'!$A$2:$D$55,4,FALSE)</f>
        <v>14.6</v>
      </c>
      <c r="CI31" s="4"/>
      <c r="CJ31" s="4"/>
      <c r="CK31" s="4"/>
      <c r="CL31" s="8" t="s">
        <v>293</v>
      </c>
      <c r="CM31" s="8" t="s">
        <v>293</v>
      </c>
      <c r="CN31" s="8" t="s">
        <v>293</v>
      </c>
      <c r="CO31" s="15">
        <f>VLOOKUP($B31,'[20]Sheet 1'!$C$2:$H$80,4,FALSE)</f>
        <v>47.8</v>
      </c>
      <c r="CP31" s="15">
        <f>VLOOKUP($B31,'[20]Sheet 1'!$C$2:$H$80,5,FALSE)</f>
        <v>51.1</v>
      </c>
      <c r="CQ31" s="15">
        <f>VLOOKUP($B31,'[20]Sheet 1'!$C$2:$H$80,6,FALSE)</f>
        <v>73.900000000000006</v>
      </c>
      <c r="CR31" s="15">
        <f>VLOOKUP($B31,'[21]Sheet 1'!$C$2:$H$80,4,FALSE)</f>
        <v>8.1</v>
      </c>
      <c r="CS31" s="15">
        <f>VLOOKUP($B31,'[21]Sheet 1'!$C$2:$H$80,5,FALSE)</f>
        <v>6.3</v>
      </c>
      <c r="CT31" s="15">
        <f>VLOOKUP($B31,'[21]Sheet 1'!$C$2:$H$80,6,FALSE)</f>
        <v>5.8</v>
      </c>
      <c r="CU31" s="15">
        <f>VLOOKUP($B31,'[22]Sheet 1'!$A$2:$E$80,3,FALSE)</f>
        <v>45.2</v>
      </c>
      <c r="CV31" s="15">
        <f>VLOOKUP($B31,'[22]Sheet 1'!$A$2:$E$80,4,FALSE)</f>
        <v>44.7</v>
      </c>
      <c r="CW31" s="15">
        <f>VLOOKUP($B31,'[22]Sheet 1'!$A$2:$E$80,5,FALSE)</f>
        <v>43.7</v>
      </c>
      <c r="CX31" s="4" t="str">
        <f t="shared" ref="CX31:CX53" si="1">B31</f>
        <v>9830432C</v>
      </c>
      <c r="CY31" s="6" t="s">
        <v>293</v>
      </c>
      <c r="CZ31" s="6" t="s">
        <v>293</v>
      </c>
      <c r="DA31" s="6" t="s">
        <v>293</v>
      </c>
      <c r="DD31" s="10"/>
    </row>
    <row r="32" spans="1:108">
      <c r="A32" s="2" t="s">
        <v>159</v>
      </c>
      <c r="B32" s="2" t="s">
        <v>76</v>
      </c>
      <c r="C32" s="2" t="s">
        <v>97</v>
      </c>
      <c r="D32" s="2" t="s">
        <v>112</v>
      </c>
      <c r="E32" s="2" t="s">
        <v>106</v>
      </c>
      <c r="F32" s="3">
        <v>98</v>
      </c>
      <c r="G32" s="3" t="s">
        <v>9</v>
      </c>
      <c r="H32" s="3" t="s">
        <v>9</v>
      </c>
      <c r="I32" s="12">
        <v>70</v>
      </c>
      <c r="J32" s="13" t="s">
        <v>9</v>
      </c>
      <c r="K32" s="13" t="s">
        <v>9</v>
      </c>
      <c r="L32" s="12">
        <v>88</v>
      </c>
      <c r="M32" s="13" t="s">
        <v>9</v>
      </c>
      <c r="N32" s="13" t="s">
        <v>9</v>
      </c>
      <c r="O32" s="14">
        <f>VLOOKUP(B32,'[1]Sheet 1'!$A$2:$F$73,5,FALSE)</f>
        <v>89</v>
      </c>
      <c r="P32" s="12" t="s">
        <v>9</v>
      </c>
      <c r="Q32" s="12" t="s">
        <v>9</v>
      </c>
      <c r="R32" s="8" t="e">
        <f>VLOOKUP($B32,Extract_R_xx_xx_26!$B$2:$H$75,2,FALSE)</f>
        <v>#N/A</v>
      </c>
      <c r="S32" s="3" t="e">
        <f>VLOOKUP($B32,Extract_R_xx_xx_26!$B$2:$H$75,3,FALSE)</f>
        <v>#N/A</v>
      </c>
      <c r="T32" s="8" t="e">
        <f>VLOOKUP($B32,Extract_R_xx_xx_26!$B$2:$H$75,4,FALSE)</f>
        <v>#N/A</v>
      </c>
      <c r="U32" s="15">
        <f>VLOOKUP(B32,'[2]Sheet 1'!$A$2:$F$55,2,FALSE)</f>
        <v>177.8</v>
      </c>
      <c r="V32" s="15">
        <f>VLOOKUP(B32,'[2]Sheet 1'!$A$2:$F$55,3,FALSE)</f>
        <v>150.80000000000001</v>
      </c>
      <c r="W32" s="15">
        <f>VLOOKUP(B32,'[2]Sheet 1'!$A$2:$F$55,4,FALSE)</f>
        <v>137.9</v>
      </c>
      <c r="X32" s="15">
        <f>VLOOKUP(B32,'[3]Sheet 1'!$A$2:$H$78,3,FALSE)</f>
        <v>59.6</v>
      </c>
      <c r="Y32" s="15">
        <f>VLOOKUP(B32,'[3]Sheet 1'!$A$2:$H$78,4,FALSE)</f>
        <v>46</v>
      </c>
      <c r="Z32" s="15">
        <f>VLOOKUP(B32,'[3]Sheet 1'!$A$2:$H$78,5,FALSE)</f>
        <v>48.9</v>
      </c>
      <c r="AA32" s="15">
        <f>VLOOKUP($B32,'[4]Sheet 1'!$A$2:$H$77,3,FALSE)</f>
        <v>6.7</v>
      </c>
      <c r="AB32" s="15">
        <f>VLOOKUP($B32,'[4]Sheet 1'!$A$2:$H$77,4,FALSE)</f>
        <v>14.4</v>
      </c>
      <c r="AC32" s="15">
        <f>VLOOKUP($B32,'[4]Sheet 1'!$A$2:$H$77,5,FALSE)</f>
        <v>15.1</v>
      </c>
      <c r="AD32" s="15">
        <f>VLOOKUP($B32,'[5]Sheet 1'!$A$2:$G$82,3,FALSE)</f>
        <v>82.1</v>
      </c>
      <c r="AE32" s="15">
        <f>VLOOKUP($B32,'[5]Sheet 1'!$A$2:$G$82,4,FALSE)</f>
        <v>93.4</v>
      </c>
      <c r="AF32" s="15">
        <f>VLOOKUP($B32,'[5]Sheet 1'!$A$2:$G$82,5,FALSE)</f>
        <v>93.5</v>
      </c>
      <c r="AG32" s="15">
        <f>VLOOKUP($B32,'[6]Sheet 1'!$A$2:$G$77,3,FALSE)</f>
        <v>21.7</v>
      </c>
      <c r="AH32" s="15">
        <f>VLOOKUP($B32,'[6]Sheet 1'!$A$2:$G$77,4,FALSE)</f>
        <v>10.7</v>
      </c>
      <c r="AI32" s="15">
        <f>VLOOKUP($B32,'[6]Sheet 1'!$A$2:$G$77,5,FALSE)</f>
        <v>9.1</v>
      </c>
      <c r="AJ32" s="18">
        <f>VLOOKUP($B32,'[7]Sheet 1'!$A$2:$F$54,2,FALSE)</f>
        <v>60.7</v>
      </c>
      <c r="AK32" s="18">
        <f>VLOOKUP($B32,'[7]Sheet 1'!$A$2:$F$54,3,FALSE)</f>
        <v>51.2</v>
      </c>
      <c r="AL32" s="18">
        <f>VLOOKUP($B32,'[7]Sheet 1'!$A$2:$F$54,4,FALSE)</f>
        <v>47.8</v>
      </c>
      <c r="AM32" s="18">
        <f>VLOOKUP($B32,'[8]Sheet 1'!$A$2:$F$54,2,FALSE)</f>
        <v>82.1</v>
      </c>
      <c r="AN32" s="18">
        <f>VLOOKUP($B32,'[8]Sheet 1'!$A$2:$F$54,3,FALSE)</f>
        <v>67.099999999999994</v>
      </c>
      <c r="AO32" s="18">
        <f>VLOOKUP($B32,'[8]Sheet 1'!$A$2:$F$54,4,FALSE)</f>
        <v>63.4</v>
      </c>
      <c r="AP32" s="18">
        <f>VLOOKUP($B32,'[24]Sheet 1'!$A$2:$I$53,5,FALSE)</f>
        <v>2.0299999999999998</v>
      </c>
      <c r="AQ32" s="18">
        <f>VLOOKUP($B32,'[24]Sheet 1'!$A$2:$I$53,6,FALSE)</f>
        <v>1.53</v>
      </c>
      <c r="AR32" s="18">
        <f>VLOOKUP($B32,'[24]Sheet 1'!$A$2:$I$53,8,FALSE)</f>
        <v>1.43</v>
      </c>
      <c r="AS32" s="15">
        <f>VLOOKUP($B32,'[9]Sheet 1'!$A$2:$I$80,5,FALSE)</f>
        <v>14.8</v>
      </c>
      <c r="AT32" s="15">
        <f>VLOOKUP($B32,'[9]Sheet 1'!$A$2:$I$80,6,FALSE)</f>
        <v>19.600000000000001</v>
      </c>
      <c r="AU32" s="15">
        <f>VLOOKUP($B32,'[9]Sheet 1'!$A$2:$I$80,8,FALSE)</f>
        <v>21.3</v>
      </c>
      <c r="AV32" s="15">
        <f>VLOOKUP($B32,'[10]Sheet 1'!$A$2:$D$55,2,FALSE)</f>
        <v>33.299999999999997</v>
      </c>
      <c r="AW32" s="15">
        <f>VLOOKUP($B32,'[10]Sheet 1'!$A$2:$D$55,3,FALSE)</f>
        <v>46.1</v>
      </c>
      <c r="AX32" s="15">
        <f>VLOOKUP($B32,'[10]Sheet 1'!$A$2:$D$55,4,FALSE)</f>
        <v>50.7</v>
      </c>
      <c r="AY32" s="15">
        <f>VLOOKUP($B32,'[11]Sheet 1'!$A$2:$D$55,2,FALSE)</f>
        <v>38.9</v>
      </c>
      <c r="AZ32" s="15">
        <f>VLOOKUP($B32,'[11]Sheet 1'!$A$2:$D$55,3,FALSE)</f>
        <v>30.4</v>
      </c>
      <c r="BA32" s="15">
        <f>VLOOKUP($B32,'[11]Sheet 1'!$A$2:$D$55,4,FALSE)</f>
        <v>31.8</v>
      </c>
      <c r="BB32" s="15">
        <f>VLOOKUP($B32,'[12]Sheet 1'!$A$2:$D$55,2,FALSE)</f>
        <v>22.2</v>
      </c>
      <c r="BC32" s="15">
        <f>VLOOKUP($B32,'[12]Sheet 1'!$A$2:$D$55,3,FALSE)</f>
        <v>14.7</v>
      </c>
      <c r="BD32" s="15">
        <f>VLOOKUP($B32,'[12]Sheet 1'!$A$2:$D$55,4,FALSE)</f>
        <v>9.9</v>
      </c>
      <c r="BH32" s="15">
        <f>VLOOKUP($B32,'[13]Sheet 1'!$A$2:$D$55,2,FALSE)</f>
        <v>0</v>
      </c>
      <c r="BI32" s="15">
        <f>VLOOKUP($B32,'[13]Sheet 1'!$A$2:$D$55,3,FALSE)</f>
        <v>2.1</v>
      </c>
      <c r="BJ32" s="15">
        <f>VLOOKUP($B32,'[13]Sheet 1'!$A$2:$D$55,4,FALSE)</f>
        <v>1.2</v>
      </c>
      <c r="BK32" s="19">
        <f>VLOOKUP($B32,'[14]Sheet 1'!$A$2:$E$56,3,FALSE)</f>
        <v>88.9</v>
      </c>
      <c r="BL32" s="19">
        <f>VLOOKUP($B32,'[14]Sheet 1'!$A$2:$E$56,4,FALSE)</f>
        <v>86.4</v>
      </c>
      <c r="BM32" s="19">
        <f>VLOOKUP($B32,'[14]Sheet 1'!$A$2:$E$56,5,FALSE)</f>
        <v>82.7</v>
      </c>
      <c r="BN32" s="19">
        <f>VLOOKUP($B32,'[14]Sheet 1'!$A$57:$E$111,3,FALSE)</f>
        <v>100</v>
      </c>
      <c r="BO32" s="19">
        <f>VLOOKUP($B32,'[14]Sheet 1'!$A$57:$E$111,4,FALSE)</f>
        <v>94.2</v>
      </c>
      <c r="BP32" s="19">
        <f>VLOOKUP($B32,'[14]Sheet 1'!$A$57:$E$111,5,FALSE)</f>
        <v>88.6</v>
      </c>
      <c r="BQ32" s="19">
        <f>VLOOKUP($B32,'[14]Sheet 1'!$A$112:$E$163,3,FALSE)</f>
        <v>100</v>
      </c>
      <c r="BR32" s="19">
        <f>VLOOKUP($B32,'[14]Sheet 1'!$A$112:$E$163,4,FALSE)</f>
        <v>80.099999999999994</v>
      </c>
      <c r="BS32" s="19">
        <f>VLOOKUP($B32,'[14]Sheet 1'!$A$112:$E$163,5,FALSE)</f>
        <v>79.7</v>
      </c>
      <c r="BT32" s="19">
        <f>VLOOKUP($B32,'[15]Sheet 1'!$A$2:$H$55,2,FALSE)</f>
        <v>94.4</v>
      </c>
      <c r="BU32" s="19">
        <f>VLOOKUP($B32,'[15]Sheet 1'!$A$2:$H$55,3,FALSE)</f>
        <v>82.7</v>
      </c>
      <c r="BV32" s="19">
        <f>VLOOKUP($B32,'[15]Sheet 1'!$A$2:$H$55,4,FALSE)</f>
        <v>81.3</v>
      </c>
      <c r="BW32" s="15">
        <f>VLOOKUP($B32,'[16]Sheet 1'!$A$2:$D$55,2,FALSE)</f>
        <v>-7.0999999999999899</v>
      </c>
      <c r="BX32" s="15">
        <f>VLOOKUP($B32,'[16]Sheet 1'!$A$2:$D$55,3,FALSE)</f>
        <v>-8.3000000000000007</v>
      </c>
      <c r="BY32" s="15">
        <f>VLOOKUP($B32,'[16]Sheet 1'!$A$2:$D$55,4,FALSE)</f>
        <v>-11.7</v>
      </c>
      <c r="BZ32" s="15">
        <f>VLOOKUP($B32,'[17]Sheet 1'!$A$2:$D$55,2,FALSE)</f>
        <v>5.5</v>
      </c>
      <c r="CA32" s="15">
        <f>VLOOKUP($B32,'[17]Sheet 1'!$A$2:$D$55,3,FALSE)</f>
        <v>7.1</v>
      </c>
      <c r="CB32" s="15">
        <f>VLOOKUP($B32,'[17]Sheet 1'!$A$2:$D$55,4,FALSE)</f>
        <v>7.9</v>
      </c>
      <c r="CC32" s="18">
        <f>VLOOKUP($B32,'[18]Sheet 1'!$A$2:$D$55,2,FALSE)</f>
        <v>12.5</v>
      </c>
      <c r="CD32" s="18">
        <f>VLOOKUP($B32,'[18]Sheet 1'!$A$2:$D$55,3,FALSE)</f>
        <v>15.9</v>
      </c>
      <c r="CE32" s="18">
        <f>VLOOKUP($B32,'[18]Sheet 1'!$A$2:$D$55,4,FALSE)</f>
        <v>15.3</v>
      </c>
      <c r="CF32" s="19">
        <f>VLOOKUP($B32,'[19]Sheet 1'!$A$2:$D$55,2,FALSE)</f>
        <v>14.5</v>
      </c>
      <c r="CG32" s="19">
        <f>VLOOKUP($B32,'[19]Sheet 1'!$A$2:$D$55,3,FALSE)</f>
        <v>14.6</v>
      </c>
      <c r="CH32" s="19">
        <f>VLOOKUP($B32,'[19]Sheet 1'!$A$2:$D$55,4,FALSE)</f>
        <v>14.6</v>
      </c>
      <c r="CI32" s="4"/>
      <c r="CJ32" s="4"/>
      <c r="CK32" s="4"/>
      <c r="CL32" s="8" t="s">
        <v>293</v>
      </c>
      <c r="CM32" s="8" t="s">
        <v>293</v>
      </c>
      <c r="CN32" s="8" t="s">
        <v>293</v>
      </c>
      <c r="CO32" s="15">
        <f>VLOOKUP($B32,'[20]Sheet 1'!$C$2:$H$80,4,FALSE)</f>
        <v>28.1</v>
      </c>
      <c r="CP32" s="15">
        <f>VLOOKUP($B32,'[20]Sheet 1'!$C$2:$H$80,5,FALSE)</f>
        <v>51.1</v>
      </c>
      <c r="CQ32" s="15">
        <f>VLOOKUP($B32,'[20]Sheet 1'!$C$2:$H$80,6,FALSE)</f>
        <v>73.900000000000006</v>
      </c>
      <c r="CR32" s="15">
        <f>VLOOKUP($B32,'[21]Sheet 1'!$C$2:$H$80,4,FALSE)</f>
        <v>5.8</v>
      </c>
      <c r="CS32" s="15">
        <f>VLOOKUP($B32,'[21]Sheet 1'!$C$2:$H$80,5,FALSE)</f>
        <v>6.3</v>
      </c>
      <c r="CT32" s="15">
        <f>VLOOKUP($B32,'[21]Sheet 1'!$C$2:$H$80,6,FALSE)</f>
        <v>5.8</v>
      </c>
      <c r="CU32" s="15">
        <f>VLOOKUP($B32,'[22]Sheet 1'!$A$2:$E$80,3,FALSE)</f>
        <v>42</v>
      </c>
      <c r="CV32" s="15">
        <f>VLOOKUP($B32,'[22]Sheet 1'!$A$2:$E$80,4,FALSE)</f>
        <v>44.7</v>
      </c>
      <c r="CW32" s="15">
        <f>VLOOKUP($B32,'[22]Sheet 1'!$A$2:$E$80,5,FALSE)</f>
        <v>43.7</v>
      </c>
      <c r="CX32" s="4" t="str">
        <f t="shared" si="1"/>
        <v>9830447U</v>
      </c>
      <c r="CY32" s="6" t="s">
        <v>293</v>
      </c>
      <c r="CZ32" s="6" t="s">
        <v>293</v>
      </c>
      <c r="DA32" s="6" t="s">
        <v>293</v>
      </c>
      <c r="DD32" s="10"/>
    </row>
    <row r="33" spans="1:108">
      <c r="A33" s="2" t="s">
        <v>160</v>
      </c>
      <c r="B33" s="2" t="s">
        <v>77</v>
      </c>
      <c r="C33" s="2" t="s">
        <v>97</v>
      </c>
      <c r="D33" s="2" t="s">
        <v>117</v>
      </c>
      <c r="E33" s="2" t="s">
        <v>106</v>
      </c>
      <c r="F33" s="3">
        <v>78</v>
      </c>
      <c r="G33" s="3" t="s">
        <v>9</v>
      </c>
      <c r="H33" s="3" t="s">
        <v>9</v>
      </c>
      <c r="I33" s="12">
        <v>49</v>
      </c>
      <c r="J33" s="13" t="s">
        <v>9</v>
      </c>
      <c r="K33" s="13" t="s">
        <v>9</v>
      </c>
      <c r="L33" s="12">
        <v>45</v>
      </c>
      <c r="M33" s="13" t="s">
        <v>9</v>
      </c>
      <c r="N33" s="13" t="s">
        <v>9</v>
      </c>
      <c r="O33" s="14">
        <f>VLOOKUP(B33,'[1]Sheet 1'!$A$2:$F$73,5,FALSE)</f>
        <v>68</v>
      </c>
      <c r="P33" s="12" t="s">
        <v>9</v>
      </c>
      <c r="Q33" s="12" t="s">
        <v>9</v>
      </c>
      <c r="R33" s="8" t="e">
        <f>VLOOKUP($B33,Extract_R_xx_xx_26!$B$2:$H$75,2,FALSE)</f>
        <v>#N/A</v>
      </c>
      <c r="S33" s="3" t="e">
        <f>VLOOKUP($B33,Extract_R_xx_xx_26!$B$2:$H$75,3,FALSE)</f>
        <v>#N/A</v>
      </c>
      <c r="T33" s="8" t="e">
        <f>VLOOKUP($B33,Extract_R_xx_xx_26!$B$2:$H$75,4,FALSE)</f>
        <v>#N/A</v>
      </c>
      <c r="U33" s="15">
        <f>VLOOKUP(B33,'[2]Sheet 1'!$A$2:$F$55,2,FALSE)</f>
        <v>150.5</v>
      </c>
      <c r="V33" s="15">
        <f>VLOOKUP(B33,'[2]Sheet 1'!$A$2:$F$55,3,FALSE)</f>
        <v>150.80000000000001</v>
      </c>
      <c r="W33" s="15">
        <f>VLOOKUP(B33,'[2]Sheet 1'!$A$2:$F$55,4,FALSE)</f>
        <v>137.9</v>
      </c>
      <c r="X33" s="15">
        <f>VLOOKUP(B33,'[3]Sheet 1'!$A$2:$H$78,3,FALSE)</f>
        <v>76.5</v>
      </c>
      <c r="Y33" s="15">
        <f>VLOOKUP(B33,'[3]Sheet 1'!$A$2:$H$78,4,FALSE)</f>
        <v>46</v>
      </c>
      <c r="Z33" s="15">
        <f>VLOOKUP(B33,'[3]Sheet 1'!$A$2:$H$78,5,FALSE)</f>
        <v>48.9</v>
      </c>
      <c r="AA33" s="15">
        <f>VLOOKUP($B33,'[4]Sheet 1'!$A$2:$H$77,3,FALSE)</f>
        <v>2.9</v>
      </c>
      <c r="AB33" s="15">
        <f>VLOOKUP($B33,'[4]Sheet 1'!$A$2:$H$77,4,FALSE)</f>
        <v>14.4</v>
      </c>
      <c r="AC33" s="15">
        <f>VLOOKUP($B33,'[4]Sheet 1'!$A$2:$H$77,5,FALSE)</f>
        <v>15.1</v>
      </c>
      <c r="AD33" s="15">
        <f>VLOOKUP($B33,'[5]Sheet 1'!$A$2:$G$82,3,FALSE)</f>
        <v>74.400000000000006</v>
      </c>
      <c r="AE33" s="15">
        <f>VLOOKUP($B33,'[5]Sheet 1'!$A$2:$G$82,4,FALSE)</f>
        <v>93.4</v>
      </c>
      <c r="AF33" s="15">
        <f>VLOOKUP($B33,'[5]Sheet 1'!$A$2:$G$82,5,FALSE)</f>
        <v>93.5</v>
      </c>
      <c r="AG33" s="15">
        <f>VLOOKUP($B33,'[6]Sheet 1'!$A$2:$G$77,3,FALSE)</f>
        <v>16.7</v>
      </c>
      <c r="AH33" s="15">
        <f>VLOOKUP($B33,'[6]Sheet 1'!$A$2:$G$77,4,FALSE)</f>
        <v>10.7</v>
      </c>
      <c r="AI33" s="15">
        <f>VLOOKUP($B33,'[6]Sheet 1'!$A$2:$G$77,5,FALSE)</f>
        <v>9.1</v>
      </c>
      <c r="AJ33" s="18">
        <f>VLOOKUP($B33,'[7]Sheet 1'!$A$2:$F$54,2,FALSE)</f>
        <v>86.7</v>
      </c>
      <c r="AK33" s="18">
        <f>VLOOKUP($B33,'[7]Sheet 1'!$A$2:$F$54,3,FALSE)</f>
        <v>51.2</v>
      </c>
      <c r="AL33" s="18">
        <f>VLOOKUP($B33,'[7]Sheet 1'!$A$2:$F$54,4,FALSE)</f>
        <v>47.8</v>
      </c>
      <c r="AM33" s="18">
        <f>VLOOKUP($B33,'[8]Sheet 1'!$A$2:$F$54,2,FALSE)</f>
        <v>87.5</v>
      </c>
      <c r="AN33" s="18">
        <f>VLOOKUP($B33,'[8]Sheet 1'!$A$2:$F$54,3,FALSE)</f>
        <v>67.099999999999994</v>
      </c>
      <c r="AO33" s="18">
        <f>VLOOKUP($B33,'[8]Sheet 1'!$A$2:$F$54,4,FALSE)</f>
        <v>63.4</v>
      </c>
      <c r="AP33" s="18">
        <f>VLOOKUP($B33,'[24]Sheet 1'!$A$2:$I$53,5,FALSE)</f>
        <v>1.8</v>
      </c>
      <c r="AQ33" s="18">
        <f>VLOOKUP($B33,'[24]Sheet 1'!$A$2:$I$53,6,FALSE)</f>
        <v>1.53</v>
      </c>
      <c r="AR33" s="18">
        <f>VLOOKUP($B33,'[24]Sheet 1'!$A$2:$I$53,8,FALSE)</f>
        <v>1.43</v>
      </c>
      <c r="AS33" s="15">
        <f>VLOOKUP($B33,'[9]Sheet 1'!$A$2:$I$80,5,FALSE)</f>
        <v>17</v>
      </c>
      <c r="AT33" s="15">
        <f>VLOOKUP($B33,'[9]Sheet 1'!$A$2:$I$80,6,FALSE)</f>
        <v>19.600000000000001</v>
      </c>
      <c r="AU33" s="15">
        <f>VLOOKUP($B33,'[9]Sheet 1'!$A$2:$I$80,8,FALSE)</f>
        <v>21.3</v>
      </c>
      <c r="AV33" s="15">
        <f>VLOOKUP($B33,'[10]Sheet 1'!$A$2:$D$55,2,FALSE)</f>
        <v>44.4</v>
      </c>
      <c r="AW33" s="15">
        <f>VLOOKUP($B33,'[10]Sheet 1'!$A$2:$D$55,3,FALSE)</f>
        <v>46.1</v>
      </c>
      <c r="AX33" s="15">
        <f>VLOOKUP($B33,'[10]Sheet 1'!$A$2:$D$55,4,FALSE)</f>
        <v>50.7</v>
      </c>
      <c r="AY33" s="15">
        <f>VLOOKUP($B33,'[11]Sheet 1'!$A$2:$D$55,2,FALSE)</f>
        <v>55.6</v>
      </c>
      <c r="AZ33" s="15">
        <f>VLOOKUP($B33,'[11]Sheet 1'!$A$2:$D$55,3,FALSE)</f>
        <v>30.4</v>
      </c>
      <c r="BA33" s="15">
        <f>VLOOKUP($B33,'[11]Sheet 1'!$A$2:$D$55,4,FALSE)</f>
        <v>31.8</v>
      </c>
      <c r="BB33" s="15">
        <f>VLOOKUP($B33,'[12]Sheet 1'!$A$2:$D$55,2,FALSE)</f>
        <v>0</v>
      </c>
      <c r="BC33" s="15">
        <f>VLOOKUP($B33,'[12]Sheet 1'!$A$2:$D$55,3,FALSE)</f>
        <v>14.7</v>
      </c>
      <c r="BD33" s="15">
        <f>VLOOKUP($B33,'[12]Sheet 1'!$A$2:$D$55,4,FALSE)</f>
        <v>9.9</v>
      </c>
      <c r="BH33" s="15">
        <f>VLOOKUP($B33,'[13]Sheet 1'!$A$2:$D$55,2,FALSE)</f>
        <v>0</v>
      </c>
      <c r="BI33" s="15">
        <f>VLOOKUP($B33,'[13]Sheet 1'!$A$2:$D$55,3,FALSE)</f>
        <v>2.1</v>
      </c>
      <c r="BJ33" s="15">
        <f>VLOOKUP($B33,'[13]Sheet 1'!$A$2:$D$55,4,FALSE)</f>
        <v>1.2</v>
      </c>
      <c r="BK33" s="19">
        <f>VLOOKUP($B33,'[14]Sheet 1'!$A$2:$E$56,3,FALSE)</f>
        <v>25</v>
      </c>
      <c r="BL33" s="19">
        <f>VLOOKUP($B33,'[14]Sheet 1'!$A$2:$E$56,4,FALSE)</f>
        <v>86.4</v>
      </c>
      <c r="BM33" s="19">
        <f>VLOOKUP($B33,'[14]Sheet 1'!$A$2:$E$56,5,FALSE)</f>
        <v>82.7</v>
      </c>
      <c r="BN33" s="19">
        <f>VLOOKUP($B33,'[14]Sheet 1'!$A$57:$E$111,3,FALSE)</f>
        <v>100</v>
      </c>
      <c r="BO33" s="19">
        <f>VLOOKUP($B33,'[14]Sheet 1'!$A$57:$E$111,4,FALSE)</f>
        <v>94.2</v>
      </c>
      <c r="BP33" s="19">
        <f>VLOOKUP($B33,'[14]Sheet 1'!$A$57:$E$111,5,FALSE)</f>
        <v>88.6</v>
      </c>
      <c r="BQ33" s="19">
        <f>VLOOKUP($B33,'[14]Sheet 1'!$A$112:$E$163,3,FALSE)</f>
        <v>100</v>
      </c>
      <c r="BR33" s="19">
        <f>VLOOKUP($B33,'[14]Sheet 1'!$A$112:$E$163,4,FALSE)</f>
        <v>80.099999999999994</v>
      </c>
      <c r="BS33" s="19">
        <f>VLOOKUP($B33,'[14]Sheet 1'!$A$112:$E$163,5,FALSE)</f>
        <v>79.7</v>
      </c>
      <c r="BT33" s="19">
        <f>VLOOKUP($B33,'[15]Sheet 1'!$A$2:$H$55,2,FALSE)</f>
        <v>88.9</v>
      </c>
      <c r="BU33" s="19">
        <f>VLOOKUP($B33,'[15]Sheet 1'!$A$2:$H$55,3,FALSE)</f>
        <v>82.7</v>
      </c>
      <c r="BV33" s="19">
        <f>VLOOKUP($B33,'[15]Sheet 1'!$A$2:$H$55,4,FALSE)</f>
        <v>81.3</v>
      </c>
      <c r="BW33" s="15">
        <f>VLOOKUP($B33,'[16]Sheet 1'!$A$2:$D$55,2,FALSE)</f>
        <v>-14.3</v>
      </c>
      <c r="BX33" s="15">
        <f>VLOOKUP($B33,'[16]Sheet 1'!$A$2:$D$55,3,FALSE)</f>
        <v>-8.3000000000000007</v>
      </c>
      <c r="BY33" s="15">
        <f>VLOOKUP($B33,'[16]Sheet 1'!$A$2:$D$55,4,FALSE)</f>
        <v>-11.7</v>
      </c>
      <c r="BZ33" s="15">
        <f>VLOOKUP($B33,'[17]Sheet 1'!$A$2:$D$55,2,FALSE)</f>
        <v>6.8</v>
      </c>
      <c r="CA33" s="15">
        <f>VLOOKUP($B33,'[17]Sheet 1'!$A$2:$D$55,3,FALSE)</f>
        <v>7.1</v>
      </c>
      <c r="CB33" s="15">
        <f>VLOOKUP($B33,'[17]Sheet 1'!$A$2:$D$55,4,FALSE)</f>
        <v>7.9</v>
      </c>
      <c r="CC33" s="18">
        <f>VLOOKUP($B33,'[18]Sheet 1'!$A$2:$D$55,2,FALSE)</f>
        <v>14.4</v>
      </c>
      <c r="CD33" s="18">
        <f>VLOOKUP($B33,'[18]Sheet 1'!$A$2:$D$55,3,FALSE)</f>
        <v>15.9</v>
      </c>
      <c r="CE33" s="18">
        <f>VLOOKUP($B33,'[18]Sheet 1'!$A$2:$D$55,4,FALSE)</f>
        <v>15.3</v>
      </c>
      <c r="CF33" s="19">
        <f>VLOOKUP($B33,'[19]Sheet 1'!$A$2:$D$55,2,FALSE)</f>
        <v>15.8</v>
      </c>
      <c r="CG33" s="19">
        <f>VLOOKUP($B33,'[19]Sheet 1'!$A$2:$D$55,3,FALSE)</f>
        <v>14.6</v>
      </c>
      <c r="CH33" s="19">
        <f>VLOOKUP($B33,'[19]Sheet 1'!$A$2:$D$55,4,FALSE)</f>
        <v>14.6</v>
      </c>
      <c r="CI33" s="4"/>
      <c r="CJ33" s="4"/>
      <c r="CK33" s="4"/>
      <c r="CL33" s="8" t="s">
        <v>293</v>
      </c>
      <c r="CM33" s="8" t="s">
        <v>293</v>
      </c>
      <c r="CN33" s="8" t="s">
        <v>293</v>
      </c>
      <c r="CO33" s="15">
        <f>VLOOKUP($B33,'[20]Sheet 1'!$C$2:$H$80,4,FALSE)</f>
        <v>28.2</v>
      </c>
      <c r="CP33" s="15">
        <f>VLOOKUP($B33,'[20]Sheet 1'!$C$2:$H$80,5,FALSE)</f>
        <v>51.1</v>
      </c>
      <c r="CQ33" s="15">
        <f>VLOOKUP($B33,'[20]Sheet 1'!$C$2:$H$80,6,FALSE)</f>
        <v>73.900000000000006</v>
      </c>
      <c r="CR33" s="15">
        <f>VLOOKUP($B33,'[21]Sheet 1'!$C$2:$H$80,4,FALSE)</f>
        <v>6.8</v>
      </c>
      <c r="CS33" s="15">
        <f>VLOOKUP($B33,'[21]Sheet 1'!$C$2:$H$80,5,FALSE)</f>
        <v>6.3</v>
      </c>
      <c r="CT33" s="15">
        <f>VLOOKUP($B33,'[21]Sheet 1'!$C$2:$H$80,6,FALSE)</f>
        <v>5.8</v>
      </c>
      <c r="CU33" s="15">
        <f>VLOOKUP($B33,'[22]Sheet 1'!$A$2:$E$80,3,FALSE)</f>
        <v>41.8</v>
      </c>
      <c r="CV33" s="15">
        <f>VLOOKUP($B33,'[22]Sheet 1'!$A$2:$E$80,4,FALSE)</f>
        <v>44.7</v>
      </c>
      <c r="CW33" s="15">
        <f>VLOOKUP($B33,'[22]Sheet 1'!$A$2:$E$80,5,FALSE)</f>
        <v>43.7</v>
      </c>
      <c r="CX33" s="4" t="str">
        <f t="shared" si="1"/>
        <v>9830472W</v>
      </c>
      <c r="CY33" s="6" t="s">
        <v>293</v>
      </c>
      <c r="CZ33" s="6" t="s">
        <v>293</v>
      </c>
      <c r="DA33" s="6" t="s">
        <v>293</v>
      </c>
      <c r="DD33" s="10"/>
    </row>
    <row r="34" spans="1:108">
      <c r="A34" s="2" t="s">
        <v>161</v>
      </c>
      <c r="B34" s="2" t="s">
        <v>78</v>
      </c>
      <c r="C34" s="2" t="s">
        <v>23</v>
      </c>
      <c r="D34" s="2" t="s">
        <v>124</v>
      </c>
      <c r="E34" s="2" t="s">
        <v>105</v>
      </c>
      <c r="F34" s="3">
        <v>898</v>
      </c>
      <c r="G34" s="3">
        <v>72</v>
      </c>
      <c r="H34" s="3">
        <v>13</v>
      </c>
      <c r="I34" s="12">
        <v>511</v>
      </c>
      <c r="J34" s="13">
        <v>79</v>
      </c>
      <c r="K34" s="13" t="s">
        <v>9</v>
      </c>
      <c r="L34" s="12">
        <v>512</v>
      </c>
      <c r="M34" s="13">
        <v>75</v>
      </c>
      <c r="N34" s="13" t="s">
        <v>9</v>
      </c>
      <c r="O34" s="14">
        <f>VLOOKUP(B34,'[1]Sheet 1'!$A$2:$F$73,5,FALSE)</f>
        <v>501</v>
      </c>
      <c r="P34" s="14">
        <f>VLOOKUP(B34,'[1]Sheet 1'!$A$2:$F$73,6,FALSE)</f>
        <v>72</v>
      </c>
      <c r="Q34" s="12" t="s">
        <v>9</v>
      </c>
      <c r="R34" s="8" t="e">
        <f>VLOOKUP($B34,Extract_R_xx_xx_26!$B$2:$H$75,2,FALSE)</f>
        <v>#N/A</v>
      </c>
      <c r="S34" s="3" t="e">
        <f>VLOOKUP($B34,Extract_R_xx_xx_26!$B$2:$H$75,3,FALSE)</f>
        <v>#N/A</v>
      </c>
      <c r="T34" s="8" t="e">
        <f>VLOOKUP($B34,Extract_R_xx_xx_26!$B$2:$H$75,4,FALSE)</f>
        <v>#N/A</v>
      </c>
      <c r="U34" s="15">
        <f>VLOOKUP(B34,'[2]Sheet 1'!$A$2:$F$55,2,FALSE)</f>
        <v>100.1</v>
      </c>
      <c r="V34" s="15">
        <f>VLOOKUP(B34,'[2]Sheet 1'!$A$2:$F$55,3,FALSE)</f>
        <v>129.69999999999999</v>
      </c>
      <c r="W34" s="15">
        <f>VLOOKUP(B34,'[2]Sheet 1'!$A$2:$F$55,4,FALSE)</f>
        <v>137.9</v>
      </c>
      <c r="X34" s="15">
        <f>VLOOKUP(B34,'[3]Sheet 1'!$A$2:$H$78,3,FALSE)</f>
        <v>53.6</v>
      </c>
      <c r="Y34" s="15">
        <f>VLOOKUP(B34,'[3]Sheet 1'!$A$2:$H$78,4,FALSE)</f>
        <v>49.7</v>
      </c>
      <c r="Z34" s="15">
        <f>VLOOKUP(B34,'[3]Sheet 1'!$A$2:$H$78,5,FALSE)</f>
        <v>48.9</v>
      </c>
      <c r="AA34" s="15">
        <f>VLOOKUP($B34,'[4]Sheet 1'!$A$2:$H$77,3,FALSE)</f>
        <v>11.2</v>
      </c>
      <c r="AB34" s="15">
        <f>VLOOKUP($B34,'[4]Sheet 1'!$A$2:$H$77,4,FALSE)</f>
        <v>15.3</v>
      </c>
      <c r="AC34" s="15">
        <f>VLOOKUP($B34,'[4]Sheet 1'!$A$2:$H$77,5,FALSE)</f>
        <v>15.1</v>
      </c>
      <c r="AD34" s="15">
        <f>VLOOKUP($B34,'[5]Sheet 1'!$A$2:$G$82,3,FALSE)</f>
        <v>87.1</v>
      </c>
      <c r="AE34" s="15">
        <f>VLOOKUP($B34,'[5]Sheet 1'!$A$2:$G$82,4,FALSE)</f>
        <v>93.5</v>
      </c>
      <c r="AF34" s="15">
        <f>VLOOKUP($B34,'[5]Sheet 1'!$A$2:$G$82,5,FALSE)</f>
        <v>93.5</v>
      </c>
      <c r="AG34" s="15">
        <f>VLOOKUP($B34,'[6]Sheet 1'!$A$2:$G$77,3,FALSE)</f>
        <v>14</v>
      </c>
      <c r="AH34" s="15">
        <f>VLOOKUP($B34,'[6]Sheet 1'!$A$2:$G$77,4,FALSE)</f>
        <v>8.6999999999999993</v>
      </c>
      <c r="AI34" s="15">
        <f>VLOOKUP($B34,'[6]Sheet 1'!$A$2:$G$77,5,FALSE)</f>
        <v>9.1</v>
      </c>
      <c r="AJ34" s="18">
        <f>VLOOKUP($B34,'[7]Sheet 1'!$A$2:$F$54,2,FALSE)</f>
        <v>56.3</v>
      </c>
      <c r="AK34" s="18">
        <f>VLOOKUP($B34,'[7]Sheet 1'!$A$2:$F$54,3,FALSE)</f>
        <v>46.7</v>
      </c>
      <c r="AL34" s="18">
        <f>VLOOKUP($B34,'[7]Sheet 1'!$A$2:$F$54,4,FALSE)</f>
        <v>47.8</v>
      </c>
      <c r="AM34" s="18">
        <f>VLOOKUP($B34,'[8]Sheet 1'!$A$2:$F$54,2,FALSE)</f>
        <v>76.599999999999994</v>
      </c>
      <c r="AN34" s="18">
        <f>VLOOKUP($B34,'[8]Sheet 1'!$A$2:$F$54,3,FALSE)</f>
        <v>62.3</v>
      </c>
      <c r="AO34" s="18">
        <f>VLOOKUP($B34,'[8]Sheet 1'!$A$2:$F$54,4,FALSE)</f>
        <v>63.4</v>
      </c>
      <c r="AP34" s="18">
        <f>VLOOKUP($B34,'[24]Sheet 1'!$A$2:$I$53,5,FALSE)</f>
        <v>1.4</v>
      </c>
      <c r="AQ34" s="18">
        <f>VLOOKUP($B34,'[24]Sheet 1'!$A$2:$I$53,6,FALSE)</f>
        <v>1.4</v>
      </c>
      <c r="AR34" s="18">
        <f>VLOOKUP($B34,'[24]Sheet 1'!$A$2:$I$53,8,FALSE)</f>
        <v>1.43</v>
      </c>
      <c r="AS34" s="15">
        <f>VLOOKUP($B34,'[9]Sheet 1'!$A$2:$I$80,5,FALSE)</f>
        <v>21.7</v>
      </c>
      <c r="AT34" s="15">
        <f>VLOOKUP($B34,'[9]Sheet 1'!$A$2:$I$80,6,FALSE)</f>
        <v>21.9</v>
      </c>
      <c r="AU34" s="15">
        <f>VLOOKUP($B34,'[9]Sheet 1'!$A$2:$I$80,8,FALSE)</f>
        <v>21.3</v>
      </c>
      <c r="AV34" s="15">
        <f>VLOOKUP($B34,'[10]Sheet 1'!$A$2:$D$55,2,FALSE)</f>
        <v>57.3</v>
      </c>
      <c r="AW34" s="15">
        <f>VLOOKUP($B34,'[10]Sheet 1'!$A$2:$D$55,3,FALSE)</f>
        <v>52.1</v>
      </c>
      <c r="AX34" s="15">
        <f>VLOOKUP($B34,'[10]Sheet 1'!$A$2:$D$55,4,FALSE)</f>
        <v>50.7</v>
      </c>
      <c r="AY34" s="15">
        <f>VLOOKUP($B34,'[11]Sheet 1'!$A$2:$D$55,2,FALSE)</f>
        <v>29.1</v>
      </c>
      <c r="AZ34" s="15">
        <f>VLOOKUP($B34,'[11]Sheet 1'!$A$2:$D$55,3,FALSE)</f>
        <v>32.200000000000003</v>
      </c>
      <c r="BA34" s="15">
        <f>VLOOKUP($B34,'[11]Sheet 1'!$A$2:$D$55,4,FALSE)</f>
        <v>31.8</v>
      </c>
      <c r="BB34" s="15">
        <f>VLOOKUP($B34,'[12]Sheet 1'!$A$2:$D$55,2,FALSE)</f>
        <v>10.9</v>
      </c>
      <c r="BC34" s="15">
        <f>VLOOKUP($B34,'[12]Sheet 1'!$A$2:$D$55,3,FALSE)</f>
        <v>8.4</v>
      </c>
      <c r="BD34" s="15">
        <f>VLOOKUP($B34,'[12]Sheet 1'!$A$2:$D$55,4,FALSE)</f>
        <v>9.9</v>
      </c>
      <c r="BH34" s="15">
        <f>VLOOKUP($B34,'[13]Sheet 1'!$A$2:$D$55,2,FALSE)</f>
        <v>0</v>
      </c>
      <c r="BI34" s="15">
        <f>VLOOKUP($B34,'[13]Sheet 1'!$A$2:$D$55,3,FALSE)</f>
        <v>1</v>
      </c>
      <c r="BJ34" s="15">
        <f>VLOOKUP($B34,'[13]Sheet 1'!$A$2:$D$55,4,FALSE)</f>
        <v>1.2</v>
      </c>
      <c r="BK34" s="19">
        <f>VLOOKUP($B34,'[14]Sheet 1'!$A$2:$E$56,3,FALSE)</f>
        <v>82.5</v>
      </c>
      <c r="BL34" s="19">
        <f>VLOOKUP($B34,'[14]Sheet 1'!$A$2:$E$56,4,FALSE)</f>
        <v>81.8</v>
      </c>
      <c r="BM34" s="19">
        <f>VLOOKUP($B34,'[14]Sheet 1'!$A$2:$E$56,5,FALSE)</f>
        <v>82.7</v>
      </c>
      <c r="BN34" s="19">
        <f>VLOOKUP($B34,'[14]Sheet 1'!$A$57:$E$111,3,FALSE)</f>
        <v>80</v>
      </c>
      <c r="BO34" s="19">
        <f>VLOOKUP($B34,'[14]Sheet 1'!$A$57:$E$111,4,FALSE)</f>
        <v>86.8</v>
      </c>
      <c r="BP34" s="19">
        <f>VLOOKUP($B34,'[14]Sheet 1'!$A$57:$E$111,5,FALSE)</f>
        <v>88.6</v>
      </c>
      <c r="BQ34" s="19">
        <f>VLOOKUP($B34,'[14]Sheet 1'!$A$112:$E$163,3,FALSE)</f>
        <v>63.6</v>
      </c>
      <c r="BR34" s="19">
        <f>VLOOKUP($B34,'[14]Sheet 1'!$A$112:$E$163,4,FALSE)</f>
        <v>79.400000000000006</v>
      </c>
      <c r="BS34" s="19">
        <f>VLOOKUP($B34,'[14]Sheet 1'!$A$112:$E$163,5,FALSE)</f>
        <v>79.7</v>
      </c>
      <c r="BT34" s="19">
        <f>VLOOKUP($B34,'[15]Sheet 1'!$A$2:$H$55,2,FALSE)</f>
        <v>86.8</v>
      </c>
      <c r="BU34" s="19">
        <f>VLOOKUP($B34,'[15]Sheet 1'!$A$2:$H$55,3,FALSE)</f>
        <v>80.900000000000006</v>
      </c>
      <c r="BV34" s="19">
        <f>VLOOKUP($B34,'[15]Sheet 1'!$A$2:$H$55,4,FALSE)</f>
        <v>81.3</v>
      </c>
      <c r="BW34" s="15">
        <f>VLOOKUP($B34,'[16]Sheet 1'!$A$2:$D$55,2,FALSE)</f>
        <v>-3</v>
      </c>
      <c r="BX34" s="15">
        <f>VLOOKUP($B34,'[16]Sheet 1'!$A$2:$D$55,3,FALSE)</f>
        <v>-12.9</v>
      </c>
      <c r="BY34" s="15">
        <f>VLOOKUP($B34,'[16]Sheet 1'!$A$2:$D$55,4,FALSE)</f>
        <v>-11.7</v>
      </c>
      <c r="BZ34" s="15">
        <f>VLOOKUP($B34,'[17]Sheet 1'!$A$2:$D$55,2,FALSE)</f>
        <v>8.1</v>
      </c>
      <c r="CA34" s="15">
        <f>VLOOKUP($B34,'[17]Sheet 1'!$A$2:$D$55,3,FALSE)</f>
        <v>8.1</v>
      </c>
      <c r="CB34" s="15">
        <f>VLOOKUP($B34,'[17]Sheet 1'!$A$2:$D$55,4,FALSE)</f>
        <v>7.9</v>
      </c>
      <c r="CC34" s="18">
        <f>VLOOKUP($B34,'[18]Sheet 1'!$A$2:$D$55,2,FALSE)</f>
        <v>15.2</v>
      </c>
      <c r="CD34" s="18">
        <f>VLOOKUP($B34,'[18]Sheet 1'!$A$2:$D$55,3,FALSE)</f>
        <v>15.1</v>
      </c>
      <c r="CE34" s="18">
        <f>VLOOKUP($B34,'[18]Sheet 1'!$A$2:$D$55,4,FALSE)</f>
        <v>15.3</v>
      </c>
      <c r="CF34" s="19">
        <f>VLOOKUP($B34,'[19]Sheet 1'!$A$2:$D$55,2,FALSE)</f>
        <v>14.7</v>
      </c>
      <c r="CG34" s="19">
        <f>VLOOKUP($B34,'[19]Sheet 1'!$A$2:$D$55,3,FALSE)</f>
        <v>14.6</v>
      </c>
      <c r="CH34" s="19">
        <f>VLOOKUP($B34,'[19]Sheet 1'!$A$2:$D$55,4,FALSE)</f>
        <v>14.6</v>
      </c>
      <c r="CI34" s="4"/>
      <c r="CJ34" s="4"/>
      <c r="CK34" s="4"/>
      <c r="CL34" s="6" t="s">
        <v>293</v>
      </c>
      <c r="CM34" s="3" t="s">
        <v>293</v>
      </c>
      <c r="CN34" s="8" t="s">
        <v>293</v>
      </c>
      <c r="CO34" s="15">
        <f>VLOOKUP($B34,'[20]Sheet 1'!$C$2:$H$80,4,FALSE)</f>
        <v>85.6</v>
      </c>
      <c r="CP34" s="15">
        <f>VLOOKUP($B34,'[20]Sheet 1'!$C$2:$H$80,5,FALSE)</f>
        <v>80.599999999999994</v>
      </c>
      <c r="CQ34" s="15">
        <f>VLOOKUP($B34,'[20]Sheet 1'!$C$2:$H$80,6,FALSE)</f>
        <v>73.900000000000006</v>
      </c>
      <c r="CR34" s="15">
        <f>VLOOKUP($B34,'[21]Sheet 1'!$C$2:$H$80,4,FALSE)</f>
        <v>4.4000000000000004</v>
      </c>
      <c r="CS34" s="15">
        <f>VLOOKUP($B34,'[21]Sheet 1'!$C$2:$H$80,5,FALSE)</f>
        <v>5.7</v>
      </c>
      <c r="CT34" s="15">
        <f>VLOOKUP($B34,'[21]Sheet 1'!$C$2:$H$80,6,FALSE)</f>
        <v>5.8</v>
      </c>
      <c r="CU34" s="15">
        <f>VLOOKUP($B34,'[22]Sheet 1'!$A$2:$E$80,3,FALSE)</f>
        <v>43.7</v>
      </c>
      <c r="CV34" s="15">
        <f>VLOOKUP($B34,'[22]Sheet 1'!$A$2:$E$80,4,FALSE)</f>
        <v>43.4</v>
      </c>
      <c r="CW34" s="15">
        <f>VLOOKUP($B34,'[22]Sheet 1'!$A$2:$E$80,5,FALSE)</f>
        <v>43.7</v>
      </c>
      <c r="CX34" s="4" t="str">
        <f t="shared" si="1"/>
        <v>9830474Y</v>
      </c>
      <c r="CY34" s="6" t="s">
        <v>293</v>
      </c>
      <c r="CZ34" s="6" t="s">
        <v>293</v>
      </c>
      <c r="DA34" s="6" t="s">
        <v>293</v>
      </c>
      <c r="DD34" s="10"/>
    </row>
    <row r="35" spans="1:108">
      <c r="A35" s="2" t="s">
        <v>162</v>
      </c>
      <c r="B35" s="2" t="s">
        <v>79</v>
      </c>
      <c r="C35" s="2" t="s">
        <v>23</v>
      </c>
      <c r="D35" s="2" t="s">
        <v>125</v>
      </c>
      <c r="E35" s="2" t="s">
        <v>105</v>
      </c>
      <c r="F35" s="3">
        <v>117</v>
      </c>
      <c r="G35" s="3" t="s">
        <v>9</v>
      </c>
      <c r="H35" s="3" t="s">
        <v>9</v>
      </c>
      <c r="I35" s="12">
        <v>85</v>
      </c>
      <c r="J35" s="13" t="s">
        <v>9</v>
      </c>
      <c r="K35" s="13" t="s">
        <v>9</v>
      </c>
      <c r="L35" s="12">
        <v>85</v>
      </c>
      <c r="M35" s="13" t="s">
        <v>9</v>
      </c>
      <c r="N35" s="13" t="s">
        <v>9</v>
      </c>
      <c r="O35" s="14">
        <f>VLOOKUP(B35,'[1]Sheet 1'!$A$2:$F$73,5,FALSE)</f>
        <v>81</v>
      </c>
      <c r="P35" s="14">
        <f>VLOOKUP(B35,'[1]Sheet 1'!$A$2:$F$73,6,FALSE)</f>
        <v>0</v>
      </c>
      <c r="Q35" s="12" t="s">
        <v>9</v>
      </c>
      <c r="R35" s="8" t="e">
        <f>VLOOKUP($B35,Extract_R_xx_xx_26!$B$2:$H$75,2,FALSE)</f>
        <v>#N/A</v>
      </c>
      <c r="S35" s="3" t="e">
        <f>VLOOKUP($B35,Extract_R_xx_xx_26!$B$2:$H$75,3,FALSE)</f>
        <v>#N/A</v>
      </c>
      <c r="T35" s="8" t="e">
        <f>VLOOKUP($B35,Extract_R_xx_xx_26!$B$2:$H$75,4,FALSE)</f>
        <v>#N/A</v>
      </c>
      <c r="U35" s="15">
        <f>VLOOKUP(B35,'[2]Sheet 1'!$A$2:$F$55,2,FALSE)</f>
        <v>153.5</v>
      </c>
      <c r="V35" s="15">
        <f>VLOOKUP(B35,'[2]Sheet 1'!$A$2:$F$55,3,FALSE)</f>
        <v>129.69999999999999</v>
      </c>
      <c r="W35" s="15">
        <f>VLOOKUP(B35,'[2]Sheet 1'!$A$2:$F$55,4,FALSE)</f>
        <v>137.9</v>
      </c>
      <c r="X35" s="15">
        <f>VLOOKUP(B35,'[3]Sheet 1'!$A$2:$H$78,3,FALSE)</f>
        <v>71.599999999999994</v>
      </c>
      <c r="Y35" s="15">
        <f>VLOOKUP(B35,'[3]Sheet 1'!$A$2:$H$78,4,FALSE)</f>
        <v>49.7</v>
      </c>
      <c r="Z35" s="15">
        <f>VLOOKUP(B35,'[3]Sheet 1'!$A$2:$H$78,5,FALSE)</f>
        <v>48.9</v>
      </c>
      <c r="AA35" s="15">
        <f>VLOOKUP($B35,'[4]Sheet 1'!$A$2:$H$77,3,FALSE)</f>
        <v>14.8</v>
      </c>
      <c r="AB35" s="15">
        <f>VLOOKUP($B35,'[4]Sheet 1'!$A$2:$H$77,4,FALSE)</f>
        <v>15.3</v>
      </c>
      <c r="AC35" s="15">
        <f>VLOOKUP($B35,'[4]Sheet 1'!$A$2:$H$77,5,FALSE)</f>
        <v>15.1</v>
      </c>
      <c r="AD35" s="15">
        <f>VLOOKUP($B35,'[5]Sheet 1'!$A$2:$G$82,3,FALSE)</f>
        <v>79.099999999999994</v>
      </c>
      <c r="AE35" s="15">
        <f>VLOOKUP($B35,'[5]Sheet 1'!$A$2:$G$82,4,FALSE)</f>
        <v>93.5</v>
      </c>
      <c r="AF35" s="15">
        <f>VLOOKUP($B35,'[5]Sheet 1'!$A$2:$G$82,5,FALSE)</f>
        <v>93.5</v>
      </c>
      <c r="AG35" s="15">
        <f>VLOOKUP($B35,'[6]Sheet 1'!$A$2:$G$77,3,FALSE)</f>
        <v>13</v>
      </c>
      <c r="AH35" s="15">
        <f>VLOOKUP($B35,'[6]Sheet 1'!$A$2:$G$77,4,FALSE)</f>
        <v>8.6999999999999993</v>
      </c>
      <c r="AI35" s="15">
        <f>VLOOKUP($B35,'[6]Sheet 1'!$A$2:$G$77,5,FALSE)</f>
        <v>9.1</v>
      </c>
      <c r="AJ35" s="18">
        <f>VLOOKUP($B35,'[7]Sheet 1'!$A$2:$F$54,2,FALSE)</f>
        <v>77.8</v>
      </c>
      <c r="AK35" s="18">
        <f>VLOOKUP($B35,'[7]Sheet 1'!$A$2:$F$54,3,FALSE)</f>
        <v>46.7</v>
      </c>
      <c r="AL35" s="18">
        <f>VLOOKUP($B35,'[7]Sheet 1'!$A$2:$F$54,4,FALSE)</f>
        <v>47.8</v>
      </c>
      <c r="AM35" s="18">
        <f>VLOOKUP($B35,'[8]Sheet 1'!$A$2:$F$54,2,FALSE)</f>
        <v>94.4</v>
      </c>
      <c r="AN35" s="18">
        <f>VLOOKUP($B35,'[8]Sheet 1'!$A$2:$F$54,3,FALSE)</f>
        <v>62.3</v>
      </c>
      <c r="AO35" s="18">
        <f>VLOOKUP($B35,'[8]Sheet 1'!$A$2:$F$54,4,FALSE)</f>
        <v>63.4</v>
      </c>
      <c r="AP35" s="18">
        <f>VLOOKUP($B35,'[24]Sheet 1'!$A$2:$I$53,5,FALSE)</f>
        <v>1.71</v>
      </c>
      <c r="AQ35" s="18">
        <f>VLOOKUP($B35,'[24]Sheet 1'!$A$2:$I$53,6,FALSE)</f>
        <v>1.4</v>
      </c>
      <c r="AR35" s="18">
        <f>VLOOKUP($B35,'[24]Sheet 1'!$A$2:$I$53,8,FALSE)</f>
        <v>1.43</v>
      </c>
      <c r="AS35" s="15">
        <f>VLOOKUP($B35,'[9]Sheet 1'!$A$2:$I$80,5,FALSE)</f>
        <v>20.2</v>
      </c>
      <c r="AT35" s="15">
        <f>VLOOKUP($B35,'[9]Sheet 1'!$A$2:$I$80,6,FALSE)</f>
        <v>21.9</v>
      </c>
      <c r="AU35" s="15">
        <f>VLOOKUP($B35,'[9]Sheet 1'!$A$2:$I$80,8,FALSE)</f>
        <v>21.3</v>
      </c>
      <c r="AV35" s="15">
        <f>VLOOKUP($B35,'[10]Sheet 1'!$A$2:$D$55,2,FALSE)</f>
        <v>16.7</v>
      </c>
      <c r="AW35" s="15">
        <f>VLOOKUP($B35,'[10]Sheet 1'!$A$2:$D$55,3,FALSE)</f>
        <v>52.1</v>
      </c>
      <c r="AX35" s="15">
        <f>VLOOKUP($B35,'[10]Sheet 1'!$A$2:$D$55,4,FALSE)</f>
        <v>50.7</v>
      </c>
      <c r="AY35" s="15">
        <f>VLOOKUP($B35,'[11]Sheet 1'!$A$2:$D$55,2,FALSE)</f>
        <v>58.3</v>
      </c>
      <c r="AZ35" s="15">
        <f>VLOOKUP($B35,'[11]Sheet 1'!$A$2:$D$55,3,FALSE)</f>
        <v>32.200000000000003</v>
      </c>
      <c r="BA35" s="15">
        <f>VLOOKUP($B35,'[11]Sheet 1'!$A$2:$D$55,4,FALSE)</f>
        <v>31.8</v>
      </c>
      <c r="BB35" s="15">
        <f>VLOOKUP($B35,'[12]Sheet 1'!$A$2:$D$55,2,FALSE)</f>
        <v>25</v>
      </c>
      <c r="BC35" s="15">
        <f>VLOOKUP($B35,'[12]Sheet 1'!$A$2:$D$55,3,FALSE)</f>
        <v>8.4</v>
      </c>
      <c r="BD35" s="15">
        <f>VLOOKUP($B35,'[12]Sheet 1'!$A$2:$D$55,4,FALSE)</f>
        <v>9.9</v>
      </c>
      <c r="BH35" s="15">
        <f>VLOOKUP($B35,'[13]Sheet 1'!$A$2:$D$55,2,FALSE)</f>
        <v>0</v>
      </c>
      <c r="BI35" s="15">
        <f>VLOOKUP($B35,'[13]Sheet 1'!$A$2:$D$55,3,FALSE)</f>
        <v>1</v>
      </c>
      <c r="BJ35" s="15">
        <f>VLOOKUP($B35,'[13]Sheet 1'!$A$2:$D$55,4,FALSE)</f>
        <v>1.2</v>
      </c>
      <c r="BK35" s="19">
        <f>VLOOKUP($B35,'[14]Sheet 1'!$A$2:$E$56,3,FALSE)</f>
        <v>80</v>
      </c>
      <c r="BL35" s="19">
        <f>VLOOKUP($B35,'[14]Sheet 1'!$A$2:$E$56,4,FALSE)</f>
        <v>81.8</v>
      </c>
      <c r="BM35" s="19">
        <f>VLOOKUP($B35,'[14]Sheet 1'!$A$2:$E$56,5,FALSE)</f>
        <v>82.7</v>
      </c>
      <c r="BN35" s="19">
        <f>VLOOKUP($B35,'[14]Sheet 1'!$A$57:$E$111,3,FALSE)</f>
        <v>50</v>
      </c>
      <c r="BO35" s="19">
        <f>VLOOKUP($B35,'[14]Sheet 1'!$A$57:$E$111,4,FALSE)</f>
        <v>86.8</v>
      </c>
      <c r="BP35" s="19">
        <f>VLOOKUP($B35,'[14]Sheet 1'!$A$57:$E$111,5,FALSE)</f>
        <v>88.6</v>
      </c>
      <c r="BQ35" s="19">
        <f>VLOOKUP($B35,'[14]Sheet 1'!$A$112:$E$163,3,FALSE)</f>
        <v>87.5</v>
      </c>
      <c r="BR35" s="19">
        <f>VLOOKUP($B35,'[14]Sheet 1'!$A$112:$E$163,4,FALSE)</f>
        <v>79.400000000000006</v>
      </c>
      <c r="BS35" s="19">
        <f>VLOOKUP($B35,'[14]Sheet 1'!$A$112:$E$163,5,FALSE)</f>
        <v>79.7</v>
      </c>
      <c r="BT35" s="19">
        <f>VLOOKUP($B35,'[15]Sheet 1'!$A$2:$H$55,2,FALSE)</f>
        <v>84.2</v>
      </c>
      <c r="BU35" s="19">
        <f>VLOOKUP($B35,'[15]Sheet 1'!$A$2:$H$55,3,FALSE)</f>
        <v>80.900000000000006</v>
      </c>
      <c r="BV35" s="19">
        <f>VLOOKUP($B35,'[15]Sheet 1'!$A$2:$H$55,4,FALSE)</f>
        <v>81.3</v>
      </c>
      <c r="BW35" s="15">
        <f>VLOOKUP($B35,'[16]Sheet 1'!$A$2:$D$55,2,FALSE)</f>
        <v>20.8</v>
      </c>
      <c r="BX35" s="15">
        <f>VLOOKUP($B35,'[16]Sheet 1'!$A$2:$D$55,3,FALSE)</f>
        <v>-12.9</v>
      </c>
      <c r="BY35" s="15">
        <f>VLOOKUP($B35,'[16]Sheet 1'!$A$2:$D$55,4,FALSE)</f>
        <v>-11.7</v>
      </c>
      <c r="BZ35" s="15">
        <f>VLOOKUP($B35,'[17]Sheet 1'!$A$2:$D$55,2,FALSE)</f>
        <v>8</v>
      </c>
      <c r="CA35" s="15">
        <f>VLOOKUP($B35,'[17]Sheet 1'!$A$2:$D$55,3,FALSE)</f>
        <v>8.1</v>
      </c>
      <c r="CB35" s="15">
        <f>VLOOKUP($B35,'[17]Sheet 1'!$A$2:$D$55,4,FALSE)</f>
        <v>7.9</v>
      </c>
      <c r="CC35" s="18">
        <f>VLOOKUP($B35,'[18]Sheet 1'!$A$2:$D$55,2,FALSE)</f>
        <v>15.6</v>
      </c>
      <c r="CD35" s="18">
        <f>VLOOKUP($B35,'[18]Sheet 1'!$A$2:$D$55,3,FALSE)</f>
        <v>15.1</v>
      </c>
      <c r="CE35" s="18">
        <f>VLOOKUP($B35,'[18]Sheet 1'!$A$2:$D$55,4,FALSE)</f>
        <v>15.3</v>
      </c>
      <c r="CF35" s="19">
        <f>VLOOKUP($B35,'[19]Sheet 1'!$A$2:$D$55,2,FALSE)</f>
        <v>13.2</v>
      </c>
      <c r="CG35" s="19">
        <f>VLOOKUP($B35,'[19]Sheet 1'!$A$2:$D$55,3,FALSE)</f>
        <v>14.6</v>
      </c>
      <c r="CH35" s="19">
        <f>VLOOKUP($B35,'[19]Sheet 1'!$A$2:$D$55,4,FALSE)</f>
        <v>14.6</v>
      </c>
      <c r="CI35" s="4"/>
      <c r="CJ35" s="4"/>
      <c r="CK35" s="4"/>
      <c r="CL35" s="6" t="s">
        <v>293</v>
      </c>
      <c r="CM35" s="3" t="s">
        <v>293</v>
      </c>
      <c r="CN35" s="8" t="s">
        <v>293</v>
      </c>
      <c r="CO35" s="15">
        <f>VLOOKUP($B35,'[20]Sheet 1'!$C$2:$H$80,4,FALSE)</f>
        <v>70.8</v>
      </c>
      <c r="CP35" s="15">
        <f>VLOOKUP($B35,'[20]Sheet 1'!$C$2:$H$80,5,FALSE)</f>
        <v>80.599999999999994</v>
      </c>
      <c r="CQ35" s="15">
        <f>VLOOKUP($B35,'[20]Sheet 1'!$C$2:$H$80,6,FALSE)</f>
        <v>73.900000000000006</v>
      </c>
      <c r="CR35" s="15">
        <f>VLOOKUP($B35,'[21]Sheet 1'!$C$2:$H$80,4,FALSE)</f>
        <v>5.7</v>
      </c>
      <c r="CS35" s="15">
        <f>VLOOKUP($B35,'[21]Sheet 1'!$C$2:$H$80,5,FALSE)</f>
        <v>5.7</v>
      </c>
      <c r="CT35" s="15">
        <f>VLOOKUP($B35,'[21]Sheet 1'!$C$2:$H$80,6,FALSE)</f>
        <v>5.8</v>
      </c>
      <c r="CU35" s="15">
        <f>VLOOKUP($B35,'[22]Sheet 1'!$A$2:$E$80,3,FALSE)</f>
        <v>41.7</v>
      </c>
      <c r="CV35" s="15">
        <f>VLOOKUP($B35,'[22]Sheet 1'!$A$2:$E$80,4,FALSE)</f>
        <v>43.4</v>
      </c>
      <c r="CW35" s="15">
        <f>VLOOKUP($B35,'[22]Sheet 1'!$A$2:$E$80,5,FALSE)</f>
        <v>43.7</v>
      </c>
      <c r="CX35" s="4" t="str">
        <f t="shared" si="1"/>
        <v>9830477B</v>
      </c>
      <c r="CY35" s="6" t="s">
        <v>293</v>
      </c>
      <c r="CZ35" s="6" t="s">
        <v>293</v>
      </c>
      <c r="DA35" s="6" t="s">
        <v>293</v>
      </c>
      <c r="DD35" s="10"/>
    </row>
    <row r="36" spans="1:108">
      <c r="A36" s="2" t="s">
        <v>163</v>
      </c>
      <c r="B36" s="2" t="s">
        <v>80</v>
      </c>
      <c r="C36" s="2" t="s">
        <v>23</v>
      </c>
      <c r="D36" s="2" t="s">
        <v>119</v>
      </c>
      <c r="E36" s="2" t="s">
        <v>105</v>
      </c>
      <c r="F36" s="3">
        <v>175</v>
      </c>
      <c r="G36" s="3">
        <v>46</v>
      </c>
      <c r="H36" s="3">
        <v>30</v>
      </c>
      <c r="I36" s="12">
        <v>118</v>
      </c>
      <c r="J36" s="13">
        <v>50</v>
      </c>
      <c r="K36" s="13" t="s">
        <v>9</v>
      </c>
      <c r="L36" s="12">
        <v>126</v>
      </c>
      <c r="M36" s="13">
        <v>48</v>
      </c>
      <c r="N36" s="13" t="s">
        <v>9</v>
      </c>
      <c r="O36" s="14">
        <f>VLOOKUP(B36,'[1]Sheet 1'!$A$2:$F$73,5,FALSE)</f>
        <v>135</v>
      </c>
      <c r="P36" s="14">
        <f>VLOOKUP(B36,'[1]Sheet 1'!$A$2:$F$73,6,FALSE)</f>
        <v>41</v>
      </c>
      <c r="Q36" s="12" t="s">
        <v>9</v>
      </c>
      <c r="R36" s="8" t="e">
        <f>VLOOKUP($B36,Extract_R_xx_xx_26!$B$2:$H$75,2,FALSE)</f>
        <v>#N/A</v>
      </c>
      <c r="S36" s="3" t="e">
        <f>VLOOKUP($B36,Extract_R_xx_xx_26!$B$2:$H$75,3,FALSE)</f>
        <v>#N/A</v>
      </c>
      <c r="T36" s="8" t="e">
        <f>VLOOKUP($B36,Extract_R_xx_xx_26!$B$2:$H$75,4,FALSE)</f>
        <v>#N/A</v>
      </c>
      <c r="U36" s="15">
        <f>VLOOKUP(B36,'[2]Sheet 1'!$A$2:$F$55,2,FALSE)</f>
        <v>192.9</v>
      </c>
      <c r="V36" s="15">
        <f>VLOOKUP(B36,'[2]Sheet 1'!$A$2:$F$55,3,FALSE)</f>
        <v>129.69999999999999</v>
      </c>
      <c r="W36" s="15">
        <f>VLOOKUP(B36,'[2]Sheet 1'!$A$2:$F$55,4,FALSE)</f>
        <v>137.9</v>
      </c>
      <c r="X36" s="15">
        <f>VLOOKUP(B36,'[3]Sheet 1'!$A$2:$H$78,3,FALSE)</f>
        <v>76.099999999999994</v>
      </c>
      <c r="Y36" s="15">
        <f>VLOOKUP(B36,'[3]Sheet 1'!$A$2:$H$78,4,FALSE)</f>
        <v>49.7</v>
      </c>
      <c r="Z36" s="15">
        <f>VLOOKUP(B36,'[3]Sheet 1'!$A$2:$H$78,5,FALSE)</f>
        <v>48.9</v>
      </c>
      <c r="AA36" s="15">
        <f>VLOOKUP($B36,'[4]Sheet 1'!$A$2:$H$77,3,FALSE)</f>
        <v>2.2999999999999998</v>
      </c>
      <c r="AB36" s="15">
        <f>VLOOKUP($B36,'[4]Sheet 1'!$A$2:$H$77,4,FALSE)</f>
        <v>15.3</v>
      </c>
      <c r="AC36" s="15">
        <f>VLOOKUP($B36,'[4]Sheet 1'!$A$2:$H$77,5,FALSE)</f>
        <v>15.1</v>
      </c>
      <c r="AD36" s="15">
        <f>VLOOKUP($B36,'[5]Sheet 1'!$A$2:$G$82,3,FALSE)</f>
        <v>68.5</v>
      </c>
      <c r="AE36" s="15">
        <f>VLOOKUP($B36,'[5]Sheet 1'!$A$2:$G$82,4,FALSE)</f>
        <v>93.5</v>
      </c>
      <c r="AF36" s="15">
        <f>VLOOKUP($B36,'[5]Sheet 1'!$A$2:$G$82,5,FALSE)</f>
        <v>93.5</v>
      </c>
      <c r="AG36" s="15">
        <f>VLOOKUP($B36,'[6]Sheet 1'!$A$2:$G$77,3,FALSE)</f>
        <v>31.4</v>
      </c>
      <c r="AH36" s="15">
        <f>VLOOKUP($B36,'[6]Sheet 1'!$A$2:$G$77,4,FALSE)</f>
        <v>8.6999999999999993</v>
      </c>
      <c r="AI36" s="15">
        <f>VLOOKUP($B36,'[6]Sheet 1'!$A$2:$G$77,5,FALSE)</f>
        <v>9.1</v>
      </c>
      <c r="AJ36" s="18">
        <f>VLOOKUP($B36,'[7]Sheet 1'!$A$2:$F$54,2,FALSE)</f>
        <v>86</v>
      </c>
      <c r="AK36" s="18">
        <f>VLOOKUP($B36,'[7]Sheet 1'!$A$2:$F$54,3,FALSE)</f>
        <v>46.7</v>
      </c>
      <c r="AL36" s="18">
        <f>VLOOKUP($B36,'[7]Sheet 1'!$A$2:$F$54,4,FALSE)</f>
        <v>47.8</v>
      </c>
      <c r="AM36" s="18">
        <f>VLOOKUP($B36,'[8]Sheet 1'!$A$2:$F$54,2,FALSE)</f>
        <v>90.7</v>
      </c>
      <c r="AN36" s="18">
        <f>VLOOKUP($B36,'[8]Sheet 1'!$A$2:$F$54,3,FALSE)</f>
        <v>62.3</v>
      </c>
      <c r="AO36" s="18">
        <f>VLOOKUP($B36,'[8]Sheet 1'!$A$2:$F$54,4,FALSE)</f>
        <v>63.4</v>
      </c>
      <c r="AP36" s="18">
        <f>VLOOKUP($B36,'[24]Sheet 1'!$A$2:$I$53,5,FALSE)</f>
        <v>1.79</v>
      </c>
      <c r="AQ36" s="18">
        <f>VLOOKUP($B36,'[24]Sheet 1'!$A$2:$I$53,6,FALSE)</f>
        <v>1.4</v>
      </c>
      <c r="AR36" s="18">
        <f>VLOOKUP($B36,'[24]Sheet 1'!$A$2:$I$53,8,FALSE)</f>
        <v>1.43</v>
      </c>
      <c r="AS36" s="15">
        <f>VLOOKUP($B36,'[9]Sheet 1'!$A$2:$I$80,5,FALSE)</f>
        <v>16.899999999999999</v>
      </c>
      <c r="AT36" s="15">
        <f>VLOOKUP($B36,'[9]Sheet 1'!$A$2:$I$80,6,FALSE)</f>
        <v>21.9</v>
      </c>
      <c r="AU36" s="15">
        <f>VLOOKUP($B36,'[9]Sheet 1'!$A$2:$I$80,8,FALSE)</f>
        <v>21.3</v>
      </c>
      <c r="AV36" s="15">
        <f>VLOOKUP($B36,'[10]Sheet 1'!$A$2:$D$55,2,FALSE)</f>
        <v>31</v>
      </c>
      <c r="AW36" s="15">
        <f>VLOOKUP($B36,'[10]Sheet 1'!$A$2:$D$55,3,FALSE)</f>
        <v>52.1</v>
      </c>
      <c r="AX36" s="15">
        <f>VLOOKUP($B36,'[10]Sheet 1'!$A$2:$D$55,4,FALSE)</f>
        <v>50.7</v>
      </c>
      <c r="AY36" s="15">
        <f>VLOOKUP($B36,'[11]Sheet 1'!$A$2:$D$55,2,FALSE)</f>
        <v>44.8</v>
      </c>
      <c r="AZ36" s="15">
        <f>VLOOKUP($B36,'[11]Sheet 1'!$A$2:$D$55,3,FALSE)</f>
        <v>32.200000000000003</v>
      </c>
      <c r="BA36" s="15">
        <f>VLOOKUP($B36,'[11]Sheet 1'!$A$2:$D$55,4,FALSE)</f>
        <v>31.8</v>
      </c>
      <c r="BB36" s="15">
        <f>VLOOKUP($B36,'[12]Sheet 1'!$A$2:$D$55,2,FALSE)</f>
        <v>17.2</v>
      </c>
      <c r="BC36" s="15">
        <f>VLOOKUP($B36,'[12]Sheet 1'!$A$2:$D$55,3,FALSE)</f>
        <v>8.4</v>
      </c>
      <c r="BD36" s="15">
        <f>VLOOKUP($B36,'[12]Sheet 1'!$A$2:$D$55,4,FALSE)</f>
        <v>9.9</v>
      </c>
      <c r="BH36" s="15">
        <f>VLOOKUP($B36,'[13]Sheet 1'!$A$2:$D$55,2,FALSE)</f>
        <v>3.4</v>
      </c>
      <c r="BI36" s="15">
        <f>VLOOKUP($B36,'[13]Sheet 1'!$A$2:$D$55,3,FALSE)</f>
        <v>1</v>
      </c>
      <c r="BJ36" s="15">
        <f>VLOOKUP($B36,'[13]Sheet 1'!$A$2:$D$55,4,FALSE)</f>
        <v>1.2</v>
      </c>
      <c r="BK36" s="19">
        <f>VLOOKUP($B36,'[14]Sheet 1'!$A$2:$E$56,3,FALSE)</f>
        <v>75</v>
      </c>
      <c r="BL36" s="19">
        <f>VLOOKUP($B36,'[14]Sheet 1'!$A$2:$E$56,4,FALSE)</f>
        <v>81.8</v>
      </c>
      <c r="BM36" s="19">
        <f>VLOOKUP($B36,'[14]Sheet 1'!$A$2:$E$56,5,FALSE)</f>
        <v>82.7</v>
      </c>
      <c r="BN36" s="19">
        <f>VLOOKUP($B36,'[14]Sheet 1'!$A$57:$E$111,3,FALSE)</f>
        <v>85</v>
      </c>
      <c r="BO36" s="19">
        <f>VLOOKUP($B36,'[14]Sheet 1'!$A$57:$E$111,4,FALSE)</f>
        <v>86.8</v>
      </c>
      <c r="BP36" s="19">
        <f>VLOOKUP($B36,'[14]Sheet 1'!$A$57:$E$111,5,FALSE)</f>
        <v>88.6</v>
      </c>
      <c r="BQ36" s="19">
        <f>VLOOKUP($B36,'[14]Sheet 1'!$A$112:$E$163,3,FALSE)</f>
        <v>100</v>
      </c>
      <c r="BR36" s="19">
        <f>VLOOKUP($B36,'[14]Sheet 1'!$A$112:$E$163,4,FALSE)</f>
        <v>79.400000000000006</v>
      </c>
      <c r="BS36" s="19">
        <f>VLOOKUP($B36,'[14]Sheet 1'!$A$112:$E$163,5,FALSE)</f>
        <v>79.7</v>
      </c>
      <c r="BT36" s="19">
        <f>VLOOKUP($B36,'[15]Sheet 1'!$A$2:$H$55,2,FALSE)</f>
        <v>79.3</v>
      </c>
      <c r="BU36" s="19">
        <f>VLOOKUP($B36,'[15]Sheet 1'!$A$2:$H$55,3,FALSE)</f>
        <v>80.900000000000006</v>
      </c>
      <c r="BV36" s="19">
        <f>VLOOKUP($B36,'[15]Sheet 1'!$A$2:$H$55,4,FALSE)</f>
        <v>81.3</v>
      </c>
      <c r="BW36" s="15">
        <f>VLOOKUP($B36,'[16]Sheet 1'!$A$2:$D$55,2,FALSE)</f>
        <v>25.3</v>
      </c>
      <c r="BX36" s="15">
        <f>VLOOKUP($B36,'[16]Sheet 1'!$A$2:$D$55,3,FALSE)</f>
        <v>-12.9</v>
      </c>
      <c r="BY36" s="15">
        <f>VLOOKUP($B36,'[16]Sheet 1'!$A$2:$D$55,4,FALSE)</f>
        <v>-11.7</v>
      </c>
      <c r="BZ36" s="15">
        <f>VLOOKUP($B36,'[17]Sheet 1'!$A$2:$D$55,2,FALSE)</f>
        <v>6.6</v>
      </c>
      <c r="CA36" s="15">
        <f>VLOOKUP($B36,'[17]Sheet 1'!$A$2:$D$55,3,FALSE)</f>
        <v>8.1</v>
      </c>
      <c r="CB36" s="15">
        <f>VLOOKUP($B36,'[17]Sheet 1'!$A$2:$D$55,4,FALSE)</f>
        <v>7.9</v>
      </c>
      <c r="CC36" s="18">
        <f>VLOOKUP($B36,'[18]Sheet 1'!$A$2:$D$55,2,FALSE)</f>
        <v>15.8</v>
      </c>
      <c r="CD36" s="18">
        <f>VLOOKUP($B36,'[18]Sheet 1'!$A$2:$D$55,3,FALSE)</f>
        <v>15.1</v>
      </c>
      <c r="CE36" s="18">
        <f>VLOOKUP($B36,'[18]Sheet 1'!$A$2:$D$55,4,FALSE)</f>
        <v>15.3</v>
      </c>
      <c r="CF36" s="19">
        <f>VLOOKUP($B36,'[19]Sheet 1'!$A$2:$D$55,2,FALSE)</f>
        <v>14.2</v>
      </c>
      <c r="CG36" s="19">
        <f>VLOOKUP($B36,'[19]Sheet 1'!$A$2:$D$55,3,FALSE)</f>
        <v>14.6</v>
      </c>
      <c r="CH36" s="19">
        <f>VLOOKUP($B36,'[19]Sheet 1'!$A$2:$D$55,4,FALSE)</f>
        <v>14.6</v>
      </c>
      <c r="CI36" s="4"/>
      <c r="CJ36" s="4"/>
      <c r="CK36" s="4"/>
      <c r="CL36" s="6" t="s">
        <v>293</v>
      </c>
      <c r="CM36" s="3" t="s">
        <v>293</v>
      </c>
      <c r="CN36" s="8" t="s">
        <v>293</v>
      </c>
      <c r="CO36" s="15">
        <f>VLOOKUP($B36,'[20]Sheet 1'!$C$2:$H$80,4,FALSE)</f>
        <v>55.3</v>
      </c>
      <c r="CP36" s="15">
        <f>VLOOKUP($B36,'[20]Sheet 1'!$C$2:$H$80,5,FALSE)</f>
        <v>80.599999999999994</v>
      </c>
      <c r="CQ36" s="15">
        <f>VLOOKUP($B36,'[20]Sheet 1'!$C$2:$H$80,6,FALSE)</f>
        <v>73.900000000000006</v>
      </c>
      <c r="CR36" s="15">
        <f>VLOOKUP($B36,'[21]Sheet 1'!$C$2:$H$80,4,FALSE)</f>
        <v>4</v>
      </c>
      <c r="CS36" s="15">
        <f>VLOOKUP($B36,'[21]Sheet 1'!$C$2:$H$80,5,FALSE)</f>
        <v>5.7</v>
      </c>
      <c r="CT36" s="15">
        <f>VLOOKUP($B36,'[21]Sheet 1'!$C$2:$H$80,6,FALSE)</f>
        <v>5.8</v>
      </c>
      <c r="CU36" s="15">
        <f>VLOOKUP($B36,'[22]Sheet 1'!$A$2:$E$80,3,FALSE)</f>
        <v>43.1</v>
      </c>
      <c r="CV36" s="15">
        <f>VLOOKUP($B36,'[22]Sheet 1'!$A$2:$E$80,4,FALSE)</f>
        <v>43.4</v>
      </c>
      <c r="CW36" s="15">
        <f>VLOOKUP($B36,'[22]Sheet 1'!$A$2:$E$80,5,FALSE)</f>
        <v>43.7</v>
      </c>
      <c r="CX36" s="4" t="str">
        <f t="shared" si="1"/>
        <v>9830482G</v>
      </c>
      <c r="CY36" s="6" t="s">
        <v>293</v>
      </c>
      <c r="CZ36" s="6" t="s">
        <v>293</v>
      </c>
      <c r="DA36" s="6" t="s">
        <v>293</v>
      </c>
      <c r="DD36" s="10"/>
    </row>
    <row r="37" spans="1:108">
      <c r="A37" s="2" t="s">
        <v>164</v>
      </c>
      <c r="B37" s="2" t="s">
        <v>81</v>
      </c>
      <c r="C37" s="2" t="s">
        <v>23</v>
      </c>
      <c r="D37" s="2" t="s">
        <v>128</v>
      </c>
      <c r="E37" s="2" t="s">
        <v>105</v>
      </c>
      <c r="F37" s="3">
        <v>180</v>
      </c>
      <c r="G37" s="3" t="s">
        <v>9</v>
      </c>
      <c r="H37" s="3" t="s">
        <v>9</v>
      </c>
      <c r="I37" s="12">
        <v>150</v>
      </c>
      <c r="J37" s="13" t="s">
        <v>9</v>
      </c>
      <c r="K37" s="13" t="s">
        <v>9</v>
      </c>
      <c r="L37" s="12">
        <v>151</v>
      </c>
      <c r="M37" s="13" t="s">
        <v>9</v>
      </c>
      <c r="N37" s="13" t="s">
        <v>9</v>
      </c>
      <c r="O37" s="14">
        <f>VLOOKUP(B37,'[1]Sheet 1'!$A$2:$F$73,5,FALSE)</f>
        <v>145</v>
      </c>
      <c r="P37" s="12" t="s">
        <v>9</v>
      </c>
      <c r="Q37" s="12" t="s">
        <v>9</v>
      </c>
      <c r="R37" s="8" t="e">
        <f>VLOOKUP($B37,Extract_R_xx_xx_26!$B$2:$H$75,2,FALSE)</f>
        <v>#N/A</v>
      </c>
      <c r="S37" s="3" t="e">
        <f>VLOOKUP($B37,Extract_R_xx_xx_26!$B$2:$H$75,3,FALSE)</f>
        <v>#N/A</v>
      </c>
      <c r="T37" s="8" t="e">
        <f>VLOOKUP($B37,Extract_R_xx_xx_26!$B$2:$H$75,4,FALSE)</f>
        <v>#N/A</v>
      </c>
      <c r="U37" s="15">
        <f>VLOOKUP(B37,'[2]Sheet 1'!$A$2:$F$55,2,FALSE)</f>
        <v>144</v>
      </c>
      <c r="V37" s="15">
        <f>VLOOKUP(B37,'[2]Sheet 1'!$A$2:$F$55,3,FALSE)</f>
        <v>129.69999999999999</v>
      </c>
      <c r="W37" s="15">
        <f>VLOOKUP(B37,'[2]Sheet 1'!$A$2:$F$55,4,FALSE)</f>
        <v>137.9</v>
      </c>
      <c r="X37" s="15">
        <f>VLOOKUP(B37,'[3]Sheet 1'!$A$2:$H$78,3,FALSE)</f>
        <v>64.099999999999994</v>
      </c>
      <c r="Y37" s="15">
        <f>VLOOKUP(B37,'[3]Sheet 1'!$A$2:$H$78,4,FALSE)</f>
        <v>49.7</v>
      </c>
      <c r="Z37" s="15">
        <f>VLOOKUP(B37,'[3]Sheet 1'!$A$2:$H$78,5,FALSE)</f>
        <v>48.9</v>
      </c>
      <c r="AA37" s="15">
        <f>VLOOKUP($B37,'[4]Sheet 1'!$A$2:$H$77,3,FALSE)</f>
        <v>6.2</v>
      </c>
      <c r="AB37" s="15">
        <f>VLOOKUP($B37,'[4]Sheet 1'!$A$2:$H$77,4,FALSE)</f>
        <v>15.3</v>
      </c>
      <c r="AC37" s="15">
        <f>VLOOKUP($B37,'[4]Sheet 1'!$A$2:$H$77,5,FALSE)</f>
        <v>15.1</v>
      </c>
      <c r="AD37" s="15">
        <f>VLOOKUP($B37,'[5]Sheet 1'!$A$2:$G$82,3,FALSE)</f>
        <v>78.7</v>
      </c>
      <c r="AE37" s="15">
        <f>VLOOKUP($B37,'[5]Sheet 1'!$A$2:$G$82,4,FALSE)</f>
        <v>93.5</v>
      </c>
      <c r="AF37" s="15">
        <f>VLOOKUP($B37,'[5]Sheet 1'!$A$2:$G$82,5,FALSE)</f>
        <v>93.5</v>
      </c>
      <c r="AG37" s="15">
        <f>VLOOKUP($B37,'[6]Sheet 1'!$A$2:$G$77,3,FALSE)</f>
        <v>2.7</v>
      </c>
      <c r="AH37" s="15">
        <f>VLOOKUP($B37,'[6]Sheet 1'!$A$2:$G$77,4,FALSE)</f>
        <v>8.6999999999999993</v>
      </c>
      <c r="AI37" s="15">
        <f>VLOOKUP($B37,'[6]Sheet 1'!$A$2:$G$77,5,FALSE)</f>
        <v>9.1</v>
      </c>
      <c r="AJ37" s="18">
        <f>VLOOKUP($B37,'[7]Sheet 1'!$A$2:$F$54,2,FALSE)</f>
        <v>74.400000000000006</v>
      </c>
      <c r="AK37" s="18">
        <f>VLOOKUP($B37,'[7]Sheet 1'!$A$2:$F$54,3,FALSE)</f>
        <v>46.7</v>
      </c>
      <c r="AL37" s="18">
        <f>VLOOKUP($B37,'[7]Sheet 1'!$A$2:$F$54,4,FALSE)</f>
        <v>47.8</v>
      </c>
      <c r="AM37" s="18">
        <f>VLOOKUP($B37,'[8]Sheet 1'!$A$2:$F$54,2,FALSE)</f>
        <v>87.2</v>
      </c>
      <c r="AN37" s="18">
        <f>VLOOKUP($B37,'[8]Sheet 1'!$A$2:$F$54,3,FALSE)</f>
        <v>62.3</v>
      </c>
      <c r="AO37" s="18">
        <f>VLOOKUP($B37,'[8]Sheet 1'!$A$2:$F$54,4,FALSE)</f>
        <v>63.4</v>
      </c>
      <c r="AP37" s="18">
        <f>VLOOKUP($B37,'[24]Sheet 1'!$A$2:$I$53,5,FALSE)</f>
        <v>1.71</v>
      </c>
      <c r="AQ37" s="18">
        <f>VLOOKUP($B37,'[24]Sheet 1'!$A$2:$I$53,6,FALSE)</f>
        <v>1.4</v>
      </c>
      <c r="AR37" s="18">
        <f>VLOOKUP($B37,'[24]Sheet 1'!$A$2:$I$53,8,FALSE)</f>
        <v>1.43</v>
      </c>
      <c r="AS37" s="15">
        <f>VLOOKUP($B37,'[9]Sheet 1'!$A$2:$I$80,5,FALSE)</f>
        <v>18.100000000000001</v>
      </c>
      <c r="AT37" s="15">
        <f>VLOOKUP($B37,'[9]Sheet 1'!$A$2:$I$80,6,FALSE)</f>
        <v>21.9</v>
      </c>
      <c r="AU37" s="15">
        <f>VLOOKUP($B37,'[9]Sheet 1'!$A$2:$I$80,8,FALSE)</f>
        <v>21.3</v>
      </c>
      <c r="AV37" s="15">
        <f>VLOOKUP($B37,'[10]Sheet 1'!$A$2:$D$55,2,FALSE)</f>
        <v>8.6</v>
      </c>
      <c r="AW37" s="15">
        <f>VLOOKUP($B37,'[10]Sheet 1'!$A$2:$D$55,3,FALSE)</f>
        <v>52.1</v>
      </c>
      <c r="AX37" s="15">
        <f>VLOOKUP($B37,'[10]Sheet 1'!$A$2:$D$55,4,FALSE)</f>
        <v>50.7</v>
      </c>
      <c r="AY37" s="15">
        <f>VLOOKUP($B37,'[11]Sheet 1'!$A$2:$D$55,2,FALSE)</f>
        <v>37.1</v>
      </c>
      <c r="AZ37" s="15">
        <f>VLOOKUP($B37,'[11]Sheet 1'!$A$2:$D$55,3,FALSE)</f>
        <v>32.200000000000003</v>
      </c>
      <c r="BA37" s="15">
        <f>VLOOKUP($B37,'[11]Sheet 1'!$A$2:$D$55,4,FALSE)</f>
        <v>31.8</v>
      </c>
      <c r="BB37" s="15">
        <f>VLOOKUP($B37,'[12]Sheet 1'!$A$2:$D$55,2,FALSE)</f>
        <v>34.299999999999997</v>
      </c>
      <c r="BC37" s="15">
        <f>VLOOKUP($B37,'[12]Sheet 1'!$A$2:$D$55,3,FALSE)</f>
        <v>8.4</v>
      </c>
      <c r="BD37" s="15">
        <f>VLOOKUP($B37,'[12]Sheet 1'!$A$2:$D$55,4,FALSE)</f>
        <v>9.9</v>
      </c>
      <c r="BH37" s="15">
        <f>VLOOKUP($B37,'[13]Sheet 1'!$A$2:$D$55,2,FALSE)</f>
        <v>5.7</v>
      </c>
      <c r="BI37" s="15">
        <f>VLOOKUP($B37,'[13]Sheet 1'!$A$2:$D$55,3,FALSE)</f>
        <v>1</v>
      </c>
      <c r="BJ37" s="15">
        <f>VLOOKUP($B37,'[13]Sheet 1'!$A$2:$D$55,4,FALSE)</f>
        <v>1.2</v>
      </c>
      <c r="BK37" s="19">
        <f>VLOOKUP($B37,'[14]Sheet 1'!$A$2:$E$56,3,FALSE)</f>
        <v>40</v>
      </c>
      <c r="BL37" s="19">
        <f>VLOOKUP($B37,'[14]Sheet 1'!$A$2:$E$56,4,FALSE)</f>
        <v>81.8</v>
      </c>
      <c r="BM37" s="19">
        <f>VLOOKUP($B37,'[14]Sheet 1'!$A$2:$E$56,5,FALSE)</f>
        <v>82.7</v>
      </c>
      <c r="BN37" s="19">
        <f>VLOOKUP($B37,'[14]Sheet 1'!$A$57:$E$111,3,FALSE)</f>
        <v>88.9</v>
      </c>
      <c r="BO37" s="19">
        <f>VLOOKUP($B37,'[14]Sheet 1'!$A$57:$E$111,4,FALSE)</f>
        <v>86.8</v>
      </c>
      <c r="BP37" s="19">
        <f>VLOOKUP($B37,'[14]Sheet 1'!$A$57:$E$111,5,FALSE)</f>
        <v>88.6</v>
      </c>
      <c r="BQ37" s="19">
        <f>VLOOKUP($B37,'[14]Sheet 1'!$A$112:$E$163,3,FALSE)</f>
        <v>75</v>
      </c>
      <c r="BR37" s="19">
        <f>VLOOKUP($B37,'[14]Sheet 1'!$A$112:$E$163,4,FALSE)</f>
        <v>79.400000000000006</v>
      </c>
      <c r="BS37" s="19">
        <f>VLOOKUP($B37,'[14]Sheet 1'!$A$112:$E$163,5,FALSE)</f>
        <v>79.7</v>
      </c>
      <c r="BT37" s="19">
        <f>VLOOKUP($B37,'[15]Sheet 1'!$A$2:$H$55,2,FALSE)</f>
        <v>58.1</v>
      </c>
      <c r="BU37" s="19">
        <f>VLOOKUP($B37,'[15]Sheet 1'!$A$2:$H$55,3,FALSE)</f>
        <v>80.900000000000006</v>
      </c>
      <c r="BV37" s="19">
        <f>VLOOKUP($B37,'[15]Sheet 1'!$A$2:$H$55,4,FALSE)</f>
        <v>81.3</v>
      </c>
      <c r="BW37" s="15">
        <f>VLOOKUP($B37,'[16]Sheet 1'!$A$2:$D$55,2,FALSE)</f>
        <v>-12.2</v>
      </c>
      <c r="BX37" s="15">
        <f>VLOOKUP($B37,'[16]Sheet 1'!$A$2:$D$55,3,FALSE)</f>
        <v>-12.9</v>
      </c>
      <c r="BY37" s="15">
        <f>VLOOKUP($B37,'[16]Sheet 1'!$A$2:$D$55,4,FALSE)</f>
        <v>-11.7</v>
      </c>
      <c r="BZ37" s="15">
        <f>VLOOKUP($B37,'[17]Sheet 1'!$A$2:$D$55,2,FALSE)</f>
        <v>5.6</v>
      </c>
      <c r="CA37" s="15">
        <f>VLOOKUP($B37,'[17]Sheet 1'!$A$2:$D$55,3,FALSE)</f>
        <v>8.1</v>
      </c>
      <c r="CB37" s="15">
        <f>VLOOKUP($B37,'[17]Sheet 1'!$A$2:$D$55,4,FALSE)</f>
        <v>7.9</v>
      </c>
      <c r="CC37" s="18">
        <f>VLOOKUP($B37,'[18]Sheet 1'!$A$2:$D$55,2,FALSE)</f>
        <v>13.8</v>
      </c>
      <c r="CD37" s="18">
        <f>VLOOKUP($B37,'[18]Sheet 1'!$A$2:$D$55,3,FALSE)</f>
        <v>15.1</v>
      </c>
      <c r="CE37" s="18">
        <f>VLOOKUP($B37,'[18]Sheet 1'!$A$2:$D$55,4,FALSE)</f>
        <v>15.3</v>
      </c>
      <c r="CF37" s="19">
        <f>VLOOKUP($B37,'[19]Sheet 1'!$A$2:$D$55,2,FALSE)</f>
        <v>12.8</v>
      </c>
      <c r="CG37" s="19">
        <f>VLOOKUP($B37,'[19]Sheet 1'!$A$2:$D$55,3,FALSE)</f>
        <v>14.6</v>
      </c>
      <c r="CH37" s="19">
        <f>VLOOKUP($B37,'[19]Sheet 1'!$A$2:$D$55,4,FALSE)</f>
        <v>14.6</v>
      </c>
      <c r="CI37" s="4"/>
      <c r="CJ37" s="4"/>
      <c r="CK37" s="4"/>
      <c r="CL37" s="6" t="s">
        <v>293</v>
      </c>
      <c r="CM37" s="3" t="s">
        <v>293</v>
      </c>
      <c r="CN37" s="8" t="s">
        <v>293</v>
      </c>
      <c r="CO37" s="15">
        <f>VLOOKUP($B37,'[20]Sheet 1'!$C$2:$H$80,4,FALSE)</f>
        <v>74.2</v>
      </c>
      <c r="CP37" s="15">
        <f>VLOOKUP($B37,'[20]Sheet 1'!$C$2:$H$80,5,FALSE)</f>
        <v>80.599999999999994</v>
      </c>
      <c r="CQ37" s="15">
        <f>VLOOKUP($B37,'[20]Sheet 1'!$C$2:$H$80,6,FALSE)</f>
        <v>73.900000000000006</v>
      </c>
      <c r="CR37" s="15">
        <f>VLOOKUP($B37,'[21]Sheet 1'!$C$2:$H$80,4,FALSE)</f>
        <v>3.5</v>
      </c>
      <c r="CS37" s="15">
        <f>VLOOKUP($B37,'[21]Sheet 1'!$C$2:$H$80,5,FALSE)</f>
        <v>5.7</v>
      </c>
      <c r="CT37" s="15">
        <f>VLOOKUP($B37,'[21]Sheet 1'!$C$2:$H$80,6,FALSE)</f>
        <v>5.8</v>
      </c>
      <c r="CU37" s="15">
        <f>VLOOKUP($B37,'[22]Sheet 1'!$A$2:$E$80,3,FALSE)</f>
        <v>43.1</v>
      </c>
      <c r="CV37" s="15">
        <f>VLOOKUP($B37,'[22]Sheet 1'!$A$2:$E$80,4,FALSE)</f>
        <v>43.4</v>
      </c>
      <c r="CW37" s="15">
        <f>VLOOKUP($B37,'[22]Sheet 1'!$A$2:$E$80,5,FALSE)</f>
        <v>43.7</v>
      </c>
      <c r="CX37" s="4" t="str">
        <f t="shared" si="1"/>
        <v>9830493U</v>
      </c>
      <c r="CY37" s="6" t="s">
        <v>293</v>
      </c>
      <c r="CZ37" s="6" t="s">
        <v>293</v>
      </c>
      <c r="DA37" s="6" t="s">
        <v>293</v>
      </c>
      <c r="DD37" s="10"/>
    </row>
    <row r="38" spans="1:108">
      <c r="A38" s="2" t="s">
        <v>165</v>
      </c>
      <c r="B38" s="2" t="s">
        <v>82</v>
      </c>
      <c r="C38" s="2" t="s">
        <v>97</v>
      </c>
      <c r="D38" s="2" t="s">
        <v>126</v>
      </c>
      <c r="E38" s="2" t="s">
        <v>106</v>
      </c>
      <c r="F38" s="3">
        <v>130</v>
      </c>
      <c r="G38" s="3" t="s">
        <v>9</v>
      </c>
      <c r="H38" s="3" t="s">
        <v>9</v>
      </c>
      <c r="I38" s="12">
        <v>85</v>
      </c>
      <c r="J38" s="13" t="s">
        <v>9</v>
      </c>
      <c r="K38" s="13" t="s">
        <v>9</v>
      </c>
      <c r="L38" s="12">
        <v>81</v>
      </c>
      <c r="M38" s="13" t="s">
        <v>9</v>
      </c>
      <c r="N38" s="13" t="s">
        <v>9</v>
      </c>
      <c r="O38" s="14">
        <f>VLOOKUP(B38,'[1]Sheet 1'!$A$2:$F$73,5,FALSE)</f>
        <v>69</v>
      </c>
      <c r="P38" s="12" t="s">
        <v>9</v>
      </c>
      <c r="Q38" s="12" t="s">
        <v>9</v>
      </c>
      <c r="R38" s="8" t="e">
        <f>VLOOKUP($B38,Extract_R_xx_xx_26!$B$2:$H$75,2,FALSE)</f>
        <v>#N/A</v>
      </c>
      <c r="S38" s="3" t="e">
        <f>VLOOKUP($B38,Extract_R_xx_xx_26!$B$2:$H$75,3,FALSE)</f>
        <v>#N/A</v>
      </c>
      <c r="T38" s="8" t="e">
        <f>VLOOKUP($B38,Extract_R_xx_xx_26!$B$2:$H$75,4,FALSE)</f>
        <v>#N/A</v>
      </c>
      <c r="U38" s="15">
        <f>VLOOKUP(B38,'[2]Sheet 1'!$A$2:$F$55,2,FALSE)</f>
        <v>196.6</v>
      </c>
      <c r="V38" s="15">
        <f>VLOOKUP(B38,'[2]Sheet 1'!$A$2:$F$55,3,FALSE)</f>
        <v>150.80000000000001</v>
      </c>
      <c r="W38" s="15">
        <f>VLOOKUP(B38,'[2]Sheet 1'!$A$2:$F$55,4,FALSE)</f>
        <v>137.9</v>
      </c>
      <c r="X38" s="15">
        <f>VLOOKUP(B38,'[3]Sheet 1'!$A$2:$H$78,3,FALSE)</f>
        <v>69.599999999999994</v>
      </c>
      <c r="Y38" s="15">
        <f>VLOOKUP(B38,'[3]Sheet 1'!$A$2:$H$78,4,FALSE)</f>
        <v>46</v>
      </c>
      <c r="Z38" s="15">
        <f>VLOOKUP(B38,'[3]Sheet 1'!$A$2:$H$78,5,FALSE)</f>
        <v>48.9</v>
      </c>
      <c r="AA38" s="15">
        <f>VLOOKUP($B38,'[4]Sheet 1'!$A$2:$H$77,3,FALSE)</f>
        <v>2.9</v>
      </c>
      <c r="AB38" s="15">
        <f>VLOOKUP($B38,'[4]Sheet 1'!$A$2:$H$77,4,FALSE)</f>
        <v>14.4</v>
      </c>
      <c r="AC38" s="15">
        <f>VLOOKUP($B38,'[4]Sheet 1'!$A$2:$H$77,5,FALSE)</f>
        <v>15.1</v>
      </c>
      <c r="AD38" s="15">
        <f>VLOOKUP($B38,'[5]Sheet 1'!$A$2:$G$82,3,FALSE)</f>
        <v>71.900000000000006</v>
      </c>
      <c r="AE38" s="15">
        <f>VLOOKUP($B38,'[5]Sheet 1'!$A$2:$G$82,4,FALSE)</f>
        <v>93.4</v>
      </c>
      <c r="AF38" s="15">
        <f>VLOOKUP($B38,'[5]Sheet 1'!$A$2:$G$82,5,FALSE)</f>
        <v>93.5</v>
      </c>
      <c r="AG38" s="15">
        <f>VLOOKUP($B38,'[6]Sheet 1'!$A$2:$G$77,3,FALSE)</f>
        <v>6.7</v>
      </c>
      <c r="AH38" s="15">
        <f>VLOOKUP($B38,'[6]Sheet 1'!$A$2:$G$77,4,FALSE)</f>
        <v>10.7</v>
      </c>
      <c r="AI38" s="15">
        <f>VLOOKUP($B38,'[6]Sheet 1'!$A$2:$G$77,5,FALSE)</f>
        <v>9.1</v>
      </c>
      <c r="AJ38" s="18">
        <f>VLOOKUP($B38,'[7]Sheet 1'!$A$2:$F$54,2,FALSE)</f>
        <v>75</v>
      </c>
      <c r="AK38" s="18">
        <f>VLOOKUP($B38,'[7]Sheet 1'!$A$2:$F$54,3,FALSE)</f>
        <v>51.2</v>
      </c>
      <c r="AL38" s="18">
        <f>VLOOKUP($B38,'[7]Sheet 1'!$A$2:$F$54,4,FALSE)</f>
        <v>47.8</v>
      </c>
      <c r="AM38" s="18">
        <f>VLOOKUP($B38,'[8]Sheet 1'!$A$2:$F$54,2,FALSE)</f>
        <v>100</v>
      </c>
      <c r="AN38" s="18">
        <f>VLOOKUP($B38,'[8]Sheet 1'!$A$2:$F$54,3,FALSE)</f>
        <v>67.099999999999994</v>
      </c>
      <c r="AO38" s="18">
        <f>VLOOKUP($B38,'[8]Sheet 1'!$A$2:$F$54,4,FALSE)</f>
        <v>63.4</v>
      </c>
      <c r="AP38" s="18">
        <f>VLOOKUP($B38,'[24]Sheet 1'!$A$2:$I$53,5,FALSE)</f>
        <v>1.8</v>
      </c>
      <c r="AQ38" s="18">
        <f>VLOOKUP($B38,'[24]Sheet 1'!$A$2:$I$53,6,FALSE)</f>
        <v>1.53</v>
      </c>
      <c r="AR38" s="18">
        <f>VLOOKUP($B38,'[24]Sheet 1'!$A$2:$I$53,8,FALSE)</f>
        <v>1.43</v>
      </c>
      <c r="AS38" s="15">
        <f>VLOOKUP($B38,'[9]Sheet 1'!$A$2:$I$80,5,FALSE)</f>
        <v>17.2</v>
      </c>
      <c r="AT38" s="15">
        <f>VLOOKUP($B38,'[9]Sheet 1'!$A$2:$I$80,6,FALSE)</f>
        <v>19.600000000000001</v>
      </c>
      <c r="AU38" s="15">
        <f>VLOOKUP($B38,'[9]Sheet 1'!$A$2:$I$80,8,FALSE)</f>
        <v>21.3</v>
      </c>
      <c r="AV38" s="15">
        <f>VLOOKUP($B38,'[10]Sheet 1'!$A$2:$D$55,2,FALSE)</f>
        <v>31.8</v>
      </c>
      <c r="AW38" s="15">
        <f>VLOOKUP($B38,'[10]Sheet 1'!$A$2:$D$55,3,FALSE)</f>
        <v>46.1</v>
      </c>
      <c r="AX38" s="15">
        <f>VLOOKUP($B38,'[10]Sheet 1'!$A$2:$D$55,4,FALSE)</f>
        <v>50.7</v>
      </c>
      <c r="AY38" s="15">
        <f>VLOOKUP($B38,'[11]Sheet 1'!$A$2:$D$55,2,FALSE)</f>
        <v>22.7</v>
      </c>
      <c r="AZ38" s="15">
        <f>VLOOKUP($B38,'[11]Sheet 1'!$A$2:$D$55,3,FALSE)</f>
        <v>30.4</v>
      </c>
      <c r="BA38" s="15">
        <f>VLOOKUP($B38,'[11]Sheet 1'!$A$2:$D$55,4,FALSE)</f>
        <v>31.8</v>
      </c>
      <c r="BB38" s="15">
        <f>VLOOKUP($B38,'[12]Sheet 1'!$A$2:$D$55,2,FALSE)</f>
        <v>22.7</v>
      </c>
      <c r="BC38" s="15">
        <f>VLOOKUP($B38,'[12]Sheet 1'!$A$2:$D$55,3,FALSE)</f>
        <v>14.7</v>
      </c>
      <c r="BD38" s="15">
        <f>VLOOKUP($B38,'[12]Sheet 1'!$A$2:$D$55,4,FALSE)</f>
        <v>9.9</v>
      </c>
      <c r="BH38" s="15">
        <f>VLOOKUP($B38,'[13]Sheet 1'!$A$2:$D$55,2,FALSE)</f>
        <v>4.5</v>
      </c>
      <c r="BI38" s="15">
        <f>VLOOKUP($B38,'[13]Sheet 1'!$A$2:$D$55,3,FALSE)</f>
        <v>2.1</v>
      </c>
      <c r="BJ38" s="15">
        <f>VLOOKUP($B38,'[13]Sheet 1'!$A$2:$D$55,4,FALSE)</f>
        <v>1.2</v>
      </c>
      <c r="BK38" s="19">
        <f>VLOOKUP($B38,'[14]Sheet 1'!$A$2:$E$56,3,FALSE)</f>
        <v>75</v>
      </c>
      <c r="BL38" s="19">
        <f>VLOOKUP($B38,'[14]Sheet 1'!$A$2:$E$56,4,FALSE)</f>
        <v>86.4</v>
      </c>
      <c r="BM38" s="19">
        <f>VLOOKUP($B38,'[14]Sheet 1'!$A$2:$E$56,5,FALSE)</f>
        <v>82.7</v>
      </c>
      <c r="BN38" s="19">
        <f>VLOOKUP($B38,'[14]Sheet 1'!$A$57:$E$111,3,FALSE)</f>
        <v>100</v>
      </c>
      <c r="BO38" s="19">
        <f>VLOOKUP($B38,'[14]Sheet 1'!$A$57:$E$111,4,FALSE)</f>
        <v>94.2</v>
      </c>
      <c r="BP38" s="19">
        <f>VLOOKUP($B38,'[14]Sheet 1'!$A$57:$E$111,5,FALSE)</f>
        <v>88.6</v>
      </c>
      <c r="BQ38" s="19">
        <f>VLOOKUP($B38,'[14]Sheet 1'!$A$112:$E$163,3,FALSE)</f>
        <v>100</v>
      </c>
      <c r="BR38" s="19">
        <f>VLOOKUP($B38,'[14]Sheet 1'!$A$112:$E$163,4,FALSE)</f>
        <v>80.099999999999994</v>
      </c>
      <c r="BS38" s="19">
        <f>VLOOKUP($B38,'[14]Sheet 1'!$A$112:$E$163,5,FALSE)</f>
        <v>79.7</v>
      </c>
      <c r="BT38" s="19">
        <f>VLOOKUP($B38,'[15]Sheet 1'!$A$2:$H$55,2,FALSE)</f>
        <v>81.8</v>
      </c>
      <c r="BU38" s="19">
        <f>VLOOKUP($B38,'[15]Sheet 1'!$A$2:$H$55,3,FALSE)</f>
        <v>82.7</v>
      </c>
      <c r="BV38" s="19">
        <f>VLOOKUP($B38,'[15]Sheet 1'!$A$2:$H$55,4,FALSE)</f>
        <v>81.3</v>
      </c>
      <c r="BW38" s="15">
        <f>VLOOKUP($B38,'[16]Sheet 1'!$A$2:$D$55,2,FALSE)</f>
        <v>2.4000000000000101</v>
      </c>
      <c r="BX38" s="15">
        <f>VLOOKUP($B38,'[16]Sheet 1'!$A$2:$D$55,3,FALSE)</f>
        <v>-8.3000000000000007</v>
      </c>
      <c r="BY38" s="15">
        <f>VLOOKUP($B38,'[16]Sheet 1'!$A$2:$D$55,4,FALSE)</f>
        <v>-11.7</v>
      </c>
      <c r="BZ38" s="15">
        <f>VLOOKUP($B38,'[17]Sheet 1'!$A$2:$D$55,2,FALSE)</f>
        <v>5.7</v>
      </c>
      <c r="CA38" s="15">
        <f>VLOOKUP($B38,'[17]Sheet 1'!$A$2:$D$55,3,FALSE)</f>
        <v>7.1</v>
      </c>
      <c r="CB38" s="15">
        <f>VLOOKUP($B38,'[17]Sheet 1'!$A$2:$D$55,4,FALSE)</f>
        <v>7.9</v>
      </c>
      <c r="CC38" s="18">
        <f>VLOOKUP($B38,'[18]Sheet 1'!$A$2:$D$55,2,FALSE)</f>
        <v>17.600000000000001</v>
      </c>
      <c r="CD38" s="18">
        <f>VLOOKUP($B38,'[18]Sheet 1'!$A$2:$D$55,3,FALSE)</f>
        <v>15.9</v>
      </c>
      <c r="CE38" s="18">
        <f>VLOOKUP($B38,'[18]Sheet 1'!$A$2:$D$55,4,FALSE)</f>
        <v>15.3</v>
      </c>
      <c r="CF38" s="19">
        <f>VLOOKUP($B38,'[19]Sheet 1'!$A$2:$D$55,2,FALSE)</f>
        <v>14</v>
      </c>
      <c r="CG38" s="19">
        <f>VLOOKUP($B38,'[19]Sheet 1'!$A$2:$D$55,3,FALSE)</f>
        <v>14.6</v>
      </c>
      <c r="CH38" s="19">
        <f>VLOOKUP($B38,'[19]Sheet 1'!$A$2:$D$55,4,FALSE)</f>
        <v>14.6</v>
      </c>
      <c r="CI38" s="4"/>
      <c r="CJ38" s="4"/>
      <c r="CK38" s="4"/>
      <c r="CL38" s="8" t="s">
        <v>293</v>
      </c>
      <c r="CM38" s="8" t="s">
        <v>293</v>
      </c>
      <c r="CN38" s="8" t="s">
        <v>293</v>
      </c>
      <c r="CO38" s="15">
        <f>VLOOKUP($B38,'[20]Sheet 1'!$C$2:$H$80,4,FALSE)</f>
        <v>24.6</v>
      </c>
      <c r="CP38" s="15">
        <f>VLOOKUP($B38,'[20]Sheet 1'!$C$2:$H$80,5,FALSE)</f>
        <v>51.1</v>
      </c>
      <c r="CQ38" s="15">
        <f>VLOOKUP($B38,'[20]Sheet 1'!$C$2:$H$80,6,FALSE)</f>
        <v>73.900000000000006</v>
      </c>
      <c r="CR38" s="15">
        <f>VLOOKUP($B38,'[21]Sheet 1'!$C$2:$H$80,4,FALSE)</f>
        <v>5.7</v>
      </c>
      <c r="CS38" s="15">
        <f>VLOOKUP($B38,'[21]Sheet 1'!$C$2:$H$80,5,FALSE)</f>
        <v>6.3</v>
      </c>
      <c r="CT38" s="15">
        <f>VLOOKUP($B38,'[21]Sheet 1'!$C$2:$H$80,6,FALSE)</f>
        <v>5.8</v>
      </c>
      <c r="CU38" s="15">
        <f>VLOOKUP($B38,'[22]Sheet 1'!$A$2:$E$80,3,FALSE)</f>
        <v>39.5</v>
      </c>
      <c r="CV38" s="15">
        <f>VLOOKUP($B38,'[22]Sheet 1'!$A$2:$E$80,4,FALSE)</f>
        <v>44.7</v>
      </c>
      <c r="CW38" s="15">
        <f>VLOOKUP($B38,'[22]Sheet 1'!$A$2:$E$80,5,FALSE)</f>
        <v>43.7</v>
      </c>
      <c r="CX38" s="4" t="str">
        <f t="shared" si="1"/>
        <v>9830518W</v>
      </c>
      <c r="CY38" s="6" t="s">
        <v>293</v>
      </c>
      <c r="CZ38" s="6" t="s">
        <v>293</v>
      </c>
      <c r="DA38" s="6" t="s">
        <v>293</v>
      </c>
      <c r="DD38" s="10"/>
    </row>
    <row r="39" spans="1:108">
      <c r="A39" s="2" t="s">
        <v>166</v>
      </c>
      <c r="B39" s="2" t="s">
        <v>83</v>
      </c>
      <c r="C39" s="2" t="s">
        <v>23</v>
      </c>
      <c r="D39" s="2" t="s">
        <v>129</v>
      </c>
      <c r="E39" s="2" t="s">
        <v>105</v>
      </c>
      <c r="F39" s="3">
        <v>253</v>
      </c>
      <c r="G39" s="3" t="s">
        <v>9</v>
      </c>
      <c r="H39" s="3" t="s">
        <v>9</v>
      </c>
      <c r="I39" s="12">
        <v>166</v>
      </c>
      <c r="J39" s="13" t="s">
        <v>9</v>
      </c>
      <c r="K39" s="13" t="s">
        <v>9</v>
      </c>
      <c r="L39" s="12">
        <v>160</v>
      </c>
      <c r="M39" s="13" t="s">
        <v>9</v>
      </c>
      <c r="N39" s="13" t="s">
        <v>9</v>
      </c>
      <c r="O39" s="14">
        <f>VLOOKUP(B39,'[1]Sheet 1'!$A$2:$F$73,5,FALSE)</f>
        <v>169</v>
      </c>
      <c r="P39" s="12" t="s">
        <v>9</v>
      </c>
      <c r="Q39" s="12" t="s">
        <v>9</v>
      </c>
      <c r="R39" s="8" t="e">
        <f>VLOOKUP($B39,Extract_R_xx_xx_26!$B$2:$H$75,2,FALSE)</f>
        <v>#N/A</v>
      </c>
      <c r="S39" s="3" t="e">
        <f>VLOOKUP($B39,Extract_R_xx_xx_26!$B$2:$H$75,3,FALSE)</f>
        <v>#N/A</v>
      </c>
      <c r="T39" s="8" t="e">
        <f>VLOOKUP($B39,Extract_R_xx_xx_26!$B$2:$H$75,4,FALSE)</f>
        <v>#N/A</v>
      </c>
      <c r="U39" s="15">
        <f>VLOOKUP(B39,'[2]Sheet 1'!$A$2:$F$55,2,FALSE)</f>
        <v>174.4</v>
      </c>
      <c r="V39" s="15">
        <f>VLOOKUP(B39,'[2]Sheet 1'!$A$2:$F$55,3,FALSE)</f>
        <v>129.69999999999999</v>
      </c>
      <c r="W39" s="15">
        <f>VLOOKUP(B39,'[2]Sheet 1'!$A$2:$F$55,4,FALSE)</f>
        <v>137.9</v>
      </c>
      <c r="X39" s="15">
        <f>VLOOKUP(B39,'[3]Sheet 1'!$A$2:$H$78,3,FALSE)</f>
        <v>66.3</v>
      </c>
      <c r="Y39" s="15">
        <f>VLOOKUP(B39,'[3]Sheet 1'!$A$2:$H$78,4,FALSE)</f>
        <v>49.7</v>
      </c>
      <c r="Z39" s="15">
        <f>VLOOKUP(B39,'[3]Sheet 1'!$A$2:$H$78,5,FALSE)</f>
        <v>48.9</v>
      </c>
      <c r="AA39" s="15">
        <f>VLOOKUP($B39,'[4]Sheet 1'!$A$2:$H$77,3,FALSE)</f>
        <v>1.8</v>
      </c>
      <c r="AB39" s="15">
        <f>VLOOKUP($B39,'[4]Sheet 1'!$A$2:$H$77,4,FALSE)</f>
        <v>15.3</v>
      </c>
      <c r="AC39" s="15">
        <f>VLOOKUP($B39,'[4]Sheet 1'!$A$2:$H$77,5,FALSE)</f>
        <v>15.1</v>
      </c>
      <c r="AD39" s="15">
        <f>VLOOKUP($B39,'[5]Sheet 1'!$A$2:$G$82,3,FALSE)</f>
        <v>73.2</v>
      </c>
      <c r="AE39" s="15">
        <f>VLOOKUP($B39,'[5]Sheet 1'!$A$2:$G$82,4,FALSE)</f>
        <v>93.5</v>
      </c>
      <c r="AF39" s="15">
        <f>VLOOKUP($B39,'[5]Sheet 1'!$A$2:$G$82,5,FALSE)</f>
        <v>93.5</v>
      </c>
      <c r="AG39" s="15">
        <f>VLOOKUP($B39,'[6]Sheet 1'!$A$2:$G$77,3,FALSE)</f>
        <v>6.2</v>
      </c>
      <c r="AH39" s="15">
        <f>VLOOKUP($B39,'[6]Sheet 1'!$A$2:$G$77,4,FALSE)</f>
        <v>8.6999999999999993</v>
      </c>
      <c r="AI39" s="15">
        <f>VLOOKUP($B39,'[6]Sheet 1'!$A$2:$G$77,5,FALSE)</f>
        <v>9.1</v>
      </c>
      <c r="AJ39" s="18">
        <f>VLOOKUP($B39,'[7]Sheet 1'!$A$2:$F$54,2,FALSE)</f>
        <v>66.7</v>
      </c>
      <c r="AK39" s="18">
        <f>VLOOKUP($B39,'[7]Sheet 1'!$A$2:$F$54,3,FALSE)</f>
        <v>46.7</v>
      </c>
      <c r="AL39" s="18">
        <f>VLOOKUP($B39,'[7]Sheet 1'!$A$2:$F$54,4,FALSE)</f>
        <v>47.8</v>
      </c>
      <c r="AM39" s="18">
        <f>VLOOKUP($B39,'[8]Sheet 1'!$A$2:$F$54,2,FALSE)</f>
        <v>82.9</v>
      </c>
      <c r="AN39" s="18">
        <f>VLOOKUP($B39,'[8]Sheet 1'!$A$2:$F$54,3,FALSE)</f>
        <v>62.3</v>
      </c>
      <c r="AO39" s="18">
        <f>VLOOKUP($B39,'[8]Sheet 1'!$A$2:$F$54,4,FALSE)</f>
        <v>63.4</v>
      </c>
      <c r="AP39" s="18">
        <f>VLOOKUP($B39,'[24]Sheet 1'!$A$2:$I$53,5,FALSE)</f>
        <v>1.61</v>
      </c>
      <c r="AQ39" s="18">
        <f>VLOOKUP($B39,'[24]Sheet 1'!$A$2:$I$53,6,FALSE)</f>
        <v>1.4</v>
      </c>
      <c r="AR39" s="18">
        <f>VLOOKUP($B39,'[24]Sheet 1'!$A$2:$I$53,8,FALSE)</f>
        <v>1.43</v>
      </c>
      <c r="AS39" s="15">
        <f>VLOOKUP($B39,'[9]Sheet 1'!$A$2:$I$80,5,FALSE)</f>
        <v>18.8</v>
      </c>
      <c r="AT39" s="15">
        <f>VLOOKUP($B39,'[9]Sheet 1'!$A$2:$I$80,6,FALSE)</f>
        <v>21.9</v>
      </c>
      <c r="AU39" s="15">
        <f>VLOOKUP($B39,'[9]Sheet 1'!$A$2:$I$80,8,FALSE)</f>
        <v>21.3</v>
      </c>
      <c r="AV39" s="15">
        <f>VLOOKUP($B39,'[10]Sheet 1'!$A$2:$D$55,2,FALSE)</f>
        <v>36.799999999999997</v>
      </c>
      <c r="AW39" s="15">
        <f>VLOOKUP($B39,'[10]Sheet 1'!$A$2:$D$55,3,FALSE)</f>
        <v>52.1</v>
      </c>
      <c r="AX39" s="15">
        <f>VLOOKUP($B39,'[10]Sheet 1'!$A$2:$D$55,4,FALSE)</f>
        <v>50.7</v>
      </c>
      <c r="AY39" s="15">
        <f>VLOOKUP($B39,'[11]Sheet 1'!$A$2:$D$55,2,FALSE)</f>
        <v>52.6</v>
      </c>
      <c r="AZ39" s="15">
        <f>VLOOKUP($B39,'[11]Sheet 1'!$A$2:$D$55,3,FALSE)</f>
        <v>32.200000000000003</v>
      </c>
      <c r="BA39" s="15">
        <f>VLOOKUP($B39,'[11]Sheet 1'!$A$2:$D$55,4,FALSE)</f>
        <v>31.8</v>
      </c>
      <c r="BB39" s="15">
        <f>VLOOKUP($B39,'[12]Sheet 1'!$A$2:$D$55,2,FALSE)</f>
        <v>0</v>
      </c>
      <c r="BC39" s="15">
        <f>VLOOKUP($B39,'[12]Sheet 1'!$A$2:$D$55,3,FALSE)</f>
        <v>8.4</v>
      </c>
      <c r="BD39" s="15">
        <f>VLOOKUP($B39,'[12]Sheet 1'!$A$2:$D$55,4,FALSE)</f>
        <v>9.9</v>
      </c>
      <c r="BH39" s="15">
        <f>VLOOKUP($B39,'[13]Sheet 1'!$A$2:$D$55,2,FALSE)</f>
        <v>0</v>
      </c>
      <c r="BI39" s="15">
        <f>VLOOKUP($B39,'[13]Sheet 1'!$A$2:$D$55,3,FALSE)</f>
        <v>1</v>
      </c>
      <c r="BJ39" s="15">
        <f>VLOOKUP($B39,'[13]Sheet 1'!$A$2:$D$55,4,FALSE)</f>
        <v>1.2</v>
      </c>
      <c r="BK39" s="19">
        <f>VLOOKUP($B39,'[14]Sheet 1'!$A$2:$E$56,3,FALSE)</f>
        <v>81.2</v>
      </c>
      <c r="BL39" s="19">
        <f>VLOOKUP($B39,'[14]Sheet 1'!$A$2:$E$56,4,FALSE)</f>
        <v>81.8</v>
      </c>
      <c r="BM39" s="19">
        <f>VLOOKUP($B39,'[14]Sheet 1'!$A$2:$E$56,5,FALSE)</f>
        <v>82.7</v>
      </c>
      <c r="BN39" s="19">
        <f>VLOOKUP($B39,'[14]Sheet 1'!$A$57:$E$111,3,FALSE)</f>
        <v>93.3</v>
      </c>
      <c r="BO39" s="19">
        <f>VLOOKUP($B39,'[14]Sheet 1'!$A$57:$E$111,4,FALSE)</f>
        <v>86.8</v>
      </c>
      <c r="BP39" s="19">
        <f>VLOOKUP($B39,'[14]Sheet 1'!$A$57:$E$111,5,FALSE)</f>
        <v>88.6</v>
      </c>
      <c r="BQ39" s="19">
        <f>VLOOKUP($B39,'[14]Sheet 1'!$A$112:$E$163,3,FALSE)</f>
        <v>100</v>
      </c>
      <c r="BR39" s="19">
        <f>VLOOKUP($B39,'[14]Sheet 1'!$A$112:$E$163,4,FALSE)</f>
        <v>79.400000000000006</v>
      </c>
      <c r="BS39" s="19">
        <f>VLOOKUP($B39,'[14]Sheet 1'!$A$112:$E$163,5,FALSE)</f>
        <v>79.7</v>
      </c>
      <c r="BT39" s="19">
        <f>VLOOKUP($B39,'[15]Sheet 1'!$A$2:$H$55,2,FALSE)</f>
        <v>78.900000000000006</v>
      </c>
      <c r="BU39" s="19">
        <f>VLOOKUP($B39,'[15]Sheet 1'!$A$2:$H$55,3,FALSE)</f>
        <v>80.900000000000006</v>
      </c>
      <c r="BV39" s="19">
        <f>VLOOKUP($B39,'[15]Sheet 1'!$A$2:$H$55,4,FALSE)</f>
        <v>81.3</v>
      </c>
      <c r="BW39" s="15">
        <f>VLOOKUP($B39,'[16]Sheet 1'!$A$2:$D$55,2,FALSE)</f>
        <v>15.1</v>
      </c>
      <c r="BX39" s="15">
        <f>VLOOKUP($B39,'[16]Sheet 1'!$A$2:$D$55,3,FALSE)</f>
        <v>-12.9</v>
      </c>
      <c r="BY39" s="15">
        <f>VLOOKUP($B39,'[16]Sheet 1'!$A$2:$D$55,4,FALSE)</f>
        <v>-11.7</v>
      </c>
      <c r="BZ39" s="15">
        <f>VLOOKUP($B39,'[17]Sheet 1'!$A$2:$D$55,2,FALSE)</f>
        <v>6.6</v>
      </c>
      <c r="CA39" s="15">
        <f>VLOOKUP($B39,'[17]Sheet 1'!$A$2:$D$55,3,FALSE)</f>
        <v>8.1</v>
      </c>
      <c r="CB39" s="15">
        <f>VLOOKUP($B39,'[17]Sheet 1'!$A$2:$D$55,4,FALSE)</f>
        <v>7.9</v>
      </c>
      <c r="CC39" s="18">
        <f>VLOOKUP($B39,'[18]Sheet 1'!$A$2:$D$55,2,FALSE)</f>
        <v>12.9</v>
      </c>
      <c r="CD39" s="18">
        <f>VLOOKUP($B39,'[18]Sheet 1'!$A$2:$D$55,3,FALSE)</f>
        <v>15.1</v>
      </c>
      <c r="CE39" s="18">
        <f>VLOOKUP($B39,'[18]Sheet 1'!$A$2:$D$55,4,FALSE)</f>
        <v>15.3</v>
      </c>
      <c r="CF39" s="19">
        <f>VLOOKUP($B39,'[19]Sheet 1'!$A$2:$D$55,2,FALSE)</f>
        <v>14</v>
      </c>
      <c r="CG39" s="19">
        <f>VLOOKUP($B39,'[19]Sheet 1'!$A$2:$D$55,3,FALSE)</f>
        <v>14.6</v>
      </c>
      <c r="CH39" s="19">
        <f>VLOOKUP($B39,'[19]Sheet 1'!$A$2:$D$55,4,FALSE)</f>
        <v>14.6</v>
      </c>
      <c r="CI39" s="4"/>
      <c r="CJ39" s="4"/>
      <c r="CK39" s="4"/>
      <c r="CL39" s="6" t="s">
        <v>293</v>
      </c>
      <c r="CM39" s="3" t="s">
        <v>293</v>
      </c>
      <c r="CN39" s="8" t="s">
        <v>293</v>
      </c>
      <c r="CO39" s="15">
        <f>VLOOKUP($B39,'[20]Sheet 1'!$C$2:$H$80,4,FALSE)</f>
        <v>44.8</v>
      </c>
      <c r="CP39" s="15">
        <f>VLOOKUP($B39,'[20]Sheet 1'!$C$2:$H$80,5,FALSE)</f>
        <v>80.599999999999994</v>
      </c>
      <c r="CQ39" s="15">
        <f>VLOOKUP($B39,'[20]Sheet 1'!$C$2:$H$80,6,FALSE)</f>
        <v>73.900000000000006</v>
      </c>
      <c r="CR39" s="15">
        <f>VLOOKUP($B39,'[21]Sheet 1'!$C$2:$H$80,4,FALSE)</f>
        <v>3.6</v>
      </c>
      <c r="CS39" s="15">
        <f>VLOOKUP($B39,'[21]Sheet 1'!$C$2:$H$80,5,FALSE)</f>
        <v>5.7</v>
      </c>
      <c r="CT39" s="15">
        <f>VLOOKUP($B39,'[21]Sheet 1'!$C$2:$H$80,6,FALSE)</f>
        <v>5.8</v>
      </c>
      <c r="CU39" s="15">
        <f>VLOOKUP($B39,'[22]Sheet 1'!$A$2:$E$80,3,FALSE)</f>
        <v>34.700000000000003</v>
      </c>
      <c r="CV39" s="15">
        <f>VLOOKUP($B39,'[22]Sheet 1'!$A$2:$E$80,4,FALSE)</f>
        <v>43.4</v>
      </c>
      <c r="CW39" s="15">
        <f>VLOOKUP($B39,'[22]Sheet 1'!$A$2:$E$80,5,FALSE)</f>
        <v>43.7</v>
      </c>
      <c r="CX39" s="4" t="str">
        <f t="shared" si="1"/>
        <v>9830522A</v>
      </c>
      <c r="CY39" s="6" t="s">
        <v>293</v>
      </c>
      <c r="CZ39" s="6" t="s">
        <v>293</v>
      </c>
      <c r="DA39" s="6" t="s">
        <v>293</v>
      </c>
      <c r="DD39" s="10"/>
    </row>
    <row r="40" spans="1:108">
      <c r="A40" s="2" t="s">
        <v>167</v>
      </c>
      <c r="B40" s="2" t="s">
        <v>84</v>
      </c>
      <c r="C40" s="2" t="s">
        <v>23</v>
      </c>
      <c r="D40" s="2" t="s">
        <v>39</v>
      </c>
      <c r="E40" s="2" t="s">
        <v>105</v>
      </c>
      <c r="F40" s="3">
        <v>728</v>
      </c>
      <c r="G40" s="3" t="s">
        <v>9</v>
      </c>
      <c r="H40" s="3" t="s">
        <v>9</v>
      </c>
      <c r="I40" s="12">
        <v>370</v>
      </c>
      <c r="J40" s="13" t="s">
        <v>9</v>
      </c>
      <c r="K40" s="13" t="s">
        <v>9</v>
      </c>
      <c r="L40" s="12">
        <v>329</v>
      </c>
      <c r="M40" s="13" t="s">
        <v>9</v>
      </c>
      <c r="N40" s="13" t="s">
        <v>9</v>
      </c>
      <c r="O40" s="14">
        <f>VLOOKUP(B40,'[1]Sheet 1'!$A$2:$F$73,5,FALSE)</f>
        <v>330</v>
      </c>
      <c r="P40" s="12" t="s">
        <v>9</v>
      </c>
      <c r="Q40" s="12" t="s">
        <v>9</v>
      </c>
      <c r="R40" s="8" t="e">
        <f>VLOOKUP($B40,Extract_R_xx_xx_26!$B$2:$H$75,2,FALSE)</f>
        <v>#N/A</v>
      </c>
      <c r="S40" s="3" t="e">
        <f>VLOOKUP($B40,Extract_R_xx_xx_26!$B$2:$H$75,3,FALSE)</f>
        <v>#N/A</v>
      </c>
      <c r="T40" s="8" t="e">
        <f>VLOOKUP($B40,Extract_R_xx_xx_26!$B$2:$H$75,4,FALSE)</f>
        <v>#N/A</v>
      </c>
      <c r="U40" s="15">
        <f>VLOOKUP(B40,'[2]Sheet 1'!$A$2:$F$55,2,FALSE)</f>
        <v>103.2</v>
      </c>
      <c r="V40" s="15">
        <f>VLOOKUP(B40,'[2]Sheet 1'!$A$2:$F$55,3,FALSE)</f>
        <v>129.69999999999999</v>
      </c>
      <c r="W40" s="15">
        <f>VLOOKUP(B40,'[2]Sheet 1'!$A$2:$F$55,4,FALSE)</f>
        <v>137.9</v>
      </c>
      <c r="X40" s="15">
        <f>VLOOKUP(B40,'[3]Sheet 1'!$A$2:$H$78,3,FALSE)</f>
        <v>58.8</v>
      </c>
      <c r="Y40" s="15">
        <f>VLOOKUP(B40,'[3]Sheet 1'!$A$2:$H$78,4,FALSE)</f>
        <v>49.7</v>
      </c>
      <c r="Z40" s="15">
        <f>VLOOKUP(B40,'[3]Sheet 1'!$A$2:$H$78,5,FALSE)</f>
        <v>48.9</v>
      </c>
      <c r="AA40" s="15">
        <f>VLOOKUP($B40,'[4]Sheet 1'!$A$2:$H$77,3,FALSE)</f>
        <v>3.9</v>
      </c>
      <c r="AB40" s="15">
        <f>VLOOKUP($B40,'[4]Sheet 1'!$A$2:$H$77,4,FALSE)</f>
        <v>15.3</v>
      </c>
      <c r="AC40" s="15">
        <f>VLOOKUP($B40,'[4]Sheet 1'!$A$2:$H$77,5,FALSE)</f>
        <v>15.1</v>
      </c>
      <c r="AD40" s="15">
        <f>VLOOKUP($B40,'[5]Sheet 1'!$A$2:$G$82,3,FALSE)</f>
        <v>77.5</v>
      </c>
      <c r="AE40" s="15">
        <f>VLOOKUP($B40,'[5]Sheet 1'!$A$2:$G$82,4,FALSE)</f>
        <v>93.5</v>
      </c>
      <c r="AF40" s="15">
        <f>VLOOKUP($B40,'[5]Sheet 1'!$A$2:$G$82,5,FALSE)</f>
        <v>93.5</v>
      </c>
      <c r="AG40" s="15">
        <f>VLOOKUP($B40,'[6]Sheet 1'!$A$2:$G$77,3,FALSE)</f>
        <v>7.6</v>
      </c>
      <c r="AH40" s="15">
        <f>VLOOKUP($B40,'[6]Sheet 1'!$A$2:$G$77,4,FALSE)</f>
        <v>8.6999999999999993</v>
      </c>
      <c r="AI40" s="15">
        <f>VLOOKUP($B40,'[6]Sheet 1'!$A$2:$G$77,5,FALSE)</f>
        <v>9.1</v>
      </c>
      <c r="AJ40" s="18">
        <f>VLOOKUP($B40,'[7]Sheet 1'!$A$2:$F$54,2,FALSE)</f>
        <v>48.2</v>
      </c>
      <c r="AK40" s="18">
        <f>VLOOKUP($B40,'[7]Sheet 1'!$A$2:$F$54,3,FALSE)</f>
        <v>46.7</v>
      </c>
      <c r="AL40" s="18">
        <f>VLOOKUP($B40,'[7]Sheet 1'!$A$2:$F$54,4,FALSE)</f>
        <v>47.8</v>
      </c>
      <c r="AM40" s="18">
        <f>VLOOKUP($B40,'[8]Sheet 1'!$A$2:$F$54,2,FALSE)</f>
        <v>76.7</v>
      </c>
      <c r="AN40" s="18">
        <f>VLOOKUP($B40,'[8]Sheet 1'!$A$2:$F$54,3,FALSE)</f>
        <v>62.3</v>
      </c>
      <c r="AO40" s="18">
        <f>VLOOKUP($B40,'[8]Sheet 1'!$A$2:$F$54,4,FALSE)</f>
        <v>63.4</v>
      </c>
      <c r="AP40" s="18">
        <f>VLOOKUP($B40,'[24]Sheet 1'!$A$2:$I$53,5,FALSE)</f>
        <v>1.48</v>
      </c>
      <c r="AQ40" s="18">
        <f>VLOOKUP($B40,'[24]Sheet 1'!$A$2:$I$53,6,FALSE)</f>
        <v>1.4</v>
      </c>
      <c r="AR40" s="18">
        <f>VLOOKUP($B40,'[24]Sheet 1'!$A$2:$I$53,8,FALSE)</f>
        <v>1.43</v>
      </c>
      <c r="AS40" s="15">
        <f>VLOOKUP($B40,'[9]Sheet 1'!$A$2:$I$80,5,FALSE)</f>
        <v>20.6</v>
      </c>
      <c r="AT40" s="15">
        <f>VLOOKUP($B40,'[9]Sheet 1'!$A$2:$I$80,6,FALSE)</f>
        <v>21.9</v>
      </c>
      <c r="AU40" s="15">
        <f>VLOOKUP($B40,'[9]Sheet 1'!$A$2:$I$80,8,FALSE)</f>
        <v>21.3</v>
      </c>
      <c r="AV40" s="15">
        <f>VLOOKUP($B40,'[10]Sheet 1'!$A$2:$D$55,2,FALSE)</f>
        <v>46.8</v>
      </c>
      <c r="AW40" s="15">
        <f>VLOOKUP($B40,'[10]Sheet 1'!$A$2:$D$55,3,FALSE)</f>
        <v>52.1</v>
      </c>
      <c r="AX40" s="15">
        <f>VLOOKUP($B40,'[10]Sheet 1'!$A$2:$D$55,4,FALSE)</f>
        <v>50.7</v>
      </c>
      <c r="AY40" s="15">
        <f>VLOOKUP($B40,'[11]Sheet 1'!$A$2:$D$55,2,FALSE)</f>
        <v>42.9</v>
      </c>
      <c r="AZ40" s="15">
        <f>VLOOKUP($B40,'[11]Sheet 1'!$A$2:$D$55,3,FALSE)</f>
        <v>32.200000000000003</v>
      </c>
      <c r="BA40" s="15">
        <f>VLOOKUP($B40,'[11]Sheet 1'!$A$2:$D$55,4,FALSE)</f>
        <v>31.8</v>
      </c>
      <c r="BB40" s="15">
        <f>VLOOKUP($B40,'[12]Sheet 1'!$A$2:$D$55,2,FALSE)</f>
        <v>3.9</v>
      </c>
      <c r="BC40" s="15">
        <f>VLOOKUP($B40,'[12]Sheet 1'!$A$2:$D$55,3,FALSE)</f>
        <v>8.4</v>
      </c>
      <c r="BD40" s="15">
        <f>VLOOKUP($B40,'[12]Sheet 1'!$A$2:$D$55,4,FALSE)</f>
        <v>9.9</v>
      </c>
      <c r="BH40" s="15">
        <f>VLOOKUP($B40,'[13]Sheet 1'!$A$2:$D$55,2,FALSE)</f>
        <v>1.3</v>
      </c>
      <c r="BI40" s="15">
        <f>VLOOKUP($B40,'[13]Sheet 1'!$A$2:$D$55,3,FALSE)</f>
        <v>1</v>
      </c>
      <c r="BJ40" s="15">
        <f>VLOOKUP($B40,'[13]Sheet 1'!$A$2:$D$55,4,FALSE)</f>
        <v>1.2</v>
      </c>
      <c r="BK40" s="19">
        <f>VLOOKUP($B40,'[14]Sheet 1'!$A$2:$E$56,3,FALSE)</f>
        <v>58.8</v>
      </c>
      <c r="BL40" s="19">
        <f>VLOOKUP($B40,'[14]Sheet 1'!$A$2:$E$56,4,FALSE)</f>
        <v>81.8</v>
      </c>
      <c r="BM40" s="19">
        <f>VLOOKUP($B40,'[14]Sheet 1'!$A$2:$E$56,5,FALSE)</f>
        <v>82.7</v>
      </c>
      <c r="BN40" s="19">
        <f>VLOOKUP($B40,'[14]Sheet 1'!$A$57:$E$111,3,FALSE)</f>
        <v>87.5</v>
      </c>
      <c r="BO40" s="19">
        <f>VLOOKUP($B40,'[14]Sheet 1'!$A$57:$E$111,4,FALSE)</f>
        <v>86.8</v>
      </c>
      <c r="BP40" s="19">
        <f>VLOOKUP($B40,'[14]Sheet 1'!$A$57:$E$111,5,FALSE)</f>
        <v>88.6</v>
      </c>
      <c r="BQ40" s="19">
        <f>VLOOKUP($B40,'[14]Sheet 1'!$A$112:$E$163,3,FALSE)</f>
        <v>75</v>
      </c>
      <c r="BR40" s="19">
        <f>VLOOKUP($B40,'[14]Sheet 1'!$A$112:$E$163,4,FALSE)</f>
        <v>79.400000000000006</v>
      </c>
      <c r="BS40" s="19">
        <f>VLOOKUP($B40,'[14]Sheet 1'!$A$112:$E$163,5,FALSE)</f>
        <v>79.7</v>
      </c>
      <c r="BT40" s="19">
        <f>VLOOKUP($B40,'[15]Sheet 1'!$A$2:$H$55,2,FALSE)</f>
        <v>63.2</v>
      </c>
      <c r="BU40" s="19">
        <f>VLOOKUP($B40,'[15]Sheet 1'!$A$2:$H$55,3,FALSE)</f>
        <v>80.900000000000006</v>
      </c>
      <c r="BV40" s="19">
        <f>VLOOKUP($B40,'[15]Sheet 1'!$A$2:$H$55,4,FALSE)</f>
        <v>81.3</v>
      </c>
      <c r="BW40" s="15">
        <f>VLOOKUP($B40,'[16]Sheet 1'!$A$2:$D$55,2,FALSE)</f>
        <v>6.2</v>
      </c>
      <c r="BX40" s="15">
        <f>VLOOKUP($B40,'[16]Sheet 1'!$A$2:$D$55,3,FALSE)</f>
        <v>-12.9</v>
      </c>
      <c r="BY40" s="15">
        <f>VLOOKUP($B40,'[16]Sheet 1'!$A$2:$D$55,4,FALSE)</f>
        <v>-11.7</v>
      </c>
      <c r="BZ40" s="15">
        <f>VLOOKUP($B40,'[17]Sheet 1'!$A$2:$D$55,2,FALSE)</f>
        <v>5.4</v>
      </c>
      <c r="CA40" s="15">
        <f>VLOOKUP($B40,'[17]Sheet 1'!$A$2:$D$55,3,FALSE)</f>
        <v>8.1</v>
      </c>
      <c r="CB40" s="15">
        <f>VLOOKUP($B40,'[17]Sheet 1'!$A$2:$D$55,4,FALSE)</f>
        <v>7.9</v>
      </c>
      <c r="CC40" s="18">
        <f>VLOOKUP($B40,'[18]Sheet 1'!$A$2:$D$55,2,FALSE)</f>
        <v>14.4</v>
      </c>
      <c r="CD40" s="18">
        <f>VLOOKUP($B40,'[18]Sheet 1'!$A$2:$D$55,3,FALSE)</f>
        <v>15.1</v>
      </c>
      <c r="CE40" s="18">
        <f>VLOOKUP($B40,'[18]Sheet 1'!$A$2:$D$55,4,FALSE)</f>
        <v>15.3</v>
      </c>
      <c r="CF40" s="19">
        <f>VLOOKUP($B40,'[19]Sheet 1'!$A$2:$D$55,2,FALSE)</f>
        <v>14.1</v>
      </c>
      <c r="CG40" s="19">
        <f>VLOOKUP($B40,'[19]Sheet 1'!$A$2:$D$55,3,FALSE)</f>
        <v>14.6</v>
      </c>
      <c r="CH40" s="19">
        <f>VLOOKUP($B40,'[19]Sheet 1'!$A$2:$D$55,4,FALSE)</f>
        <v>14.6</v>
      </c>
      <c r="CI40" s="4"/>
      <c r="CJ40" s="4"/>
      <c r="CK40" s="4"/>
      <c r="CL40" s="6" t="s">
        <v>293</v>
      </c>
      <c r="CM40" s="3" t="s">
        <v>293</v>
      </c>
      <c r="CN40" s="8" t="s">
        <v>293</v>
      </c>
      <c r="CO40" s="15">
        <f>VLOOKUP($B40,'[20]Sheet 1'!$C$2:$H$80,4,FALSE)</f>
        <v>95</v>
      </c>
      <c r="CP40" s="15">
        <f>VLOOKUP($B40,'[20]Sheet 1'!$C$2:$H$80,5,FALSE)</f>
        <v>80.599999999999994</v>
      </c>
      <c r="CQ40" s="15">
        <f>VLOOKUP($B40,'[20]Sheet 1'!$C$2:$H$80,6,FALSE)</f>
        <v>73.900000000000006</v>
      </c>
      <c r="CR40" s="15">
        <f>VLOOKUP($B40,'[21]Sheet 1'!$C$2:$H$80,4,FALSE)</f>
        <v>5.0999999999999996</v>
      </c>
      <c r="CS40" s="15">
        <f>VLOOKUP($B40,'[21]Sheet 1'!$C$2:$H$80,5,FALSE)</f>
        <v>5.7</v>
      </c>
      <c r="CT40" s="15">
        <f>VLOOKUP($B40,'[21]Sheet 1'!$C$2:$H$80,6,FALSE)</f>
        <v>5.8</v>
      </c>
      <c r="CU40" s="15">
        <f>VLOOKUP($B40,'[22]Sheet 1'!$A$2:$E$80,3,FALSE)</f>
        <v>43.5</v>
      </c>
      <c r="CV40" s="15">
        <f>VLOOKUP($B40,'[22]Sheet 1'!$A$2:$E$80,4,FALSE)</f>
        <v>43.4</v>
      </c>
      <c r="CW40" s="15">
        <f>VLOOKUP($B40,'[22]Sheet 1'!$A$2:$E$80,5,FALSE)</f>
        <v>43.7</v>
      </c>
      <c r="CX40" s="4" t="str">
        <f t="shared" si="1"/>
        <v>9830524C</v>
      </c>
      <c r="CY40" s="6" t="s">
        <v>293</v>
      </c>
      <c r="CZ40" s="6" t="s">
        <v>293</v>
      </c>
      <c r="DA40" s="6" t="s">
        <v>293</v>
      </c>
      <c r="DD40" s="10"/>
    </row>
    <row r="41" spans="1:108">
      <c r="A41" s="2" t="s">
        <v>168</v>
      </c>
      <c r="B41" s="2" t="s">
        <v>85</v>
      </c>
      <c r="C41" s="2" t="s">
        <v>23</v>
      </c>
      <c r="D41" s="2" t="s">
        <v>39</v>
      </c>
      <c r="E41" s="2" t="s">
        <v>105</v>
      </c>
      <c r="F41" s="3">
        <v>542</v>
      </c>
      <c r="G41" s="3">
        <v>70</v>
      </c>
      <c r="H41" s="3">
        <v>7</v>
      </c>
      <c r="I41" s="12">
        <v>467</v>
      </c>
      <c r="J41" s="13">
        <v>72</v>
      </c>
      <c r="K41" s="13" t="s">
        <v>9</v>
      </c>
      <c r="L41" s="12">
        <v>467</v>
      </c>
      <c r="M41" s="13">
        <v>67</v>
      </c>
      <c r="N41" s="13" t="s">
        <v>9</v>
      </c>
      <c r="O41" s="14">
        <f>VLOOKUP(B41,'[1]Sheet 1'!$A$2:$F$73,5,FALSE)</f>
        <v>482</v>
      </c>
      <c r="P41" s="14">
        <f>VLOOKUP(B41,'[1]Sheet 1'!$A$2:$F$73,6,FALSE)</f>
        <v>55</v>
      </c>
      <c r="Q41" s="12" t="s">
        <v>9</v>
      </c>
      <c r="R41" s="8" t="e">
        <f>VLOOKUP($B41,Extract_R_xx_xx_26!$B$2:$H$75,2,FALSE)</f>
        <v>#N/A</v>
      </c>
      <c r="S41" s="3" t="e">
        <f>VLOOKUP($B41,Extract_R_xx_xx_26!$B$2:$H$75,3,FALSE)</f>
        <v>#N/A</v>
      </c>
      <c r="T41" s="8" t="e">
        <f>VLOOKUP($B41,Extract_R_xx_xx_26!$B$2:$H$75,4,FALSE)</f>
        <v>#N/A</v>
      </c>
      <c r="U41" s="15">
        <f>VLOOKUP(B41,'[2]Sheet 1'!$A$2:$F$55,2,FALSE)</f>
        <v>100.5</v>
      </c>
      <c r="V41" s="15">
        <f>VLOOKUP(B41,'[2]Sheet 1'!$A$2:$F$55,3,FALSE)</f>
        <v>129.69999999999999</v>
      </c>
      <c r="W41" s="15">
        <f>VLOOKUP(B41,'[2]Sheet 1'!$A$2:$F$55,4,FALSE)</f>
        <v>137.9</v>
      </c>
      <c r="X41" s="15">
        <f>VLOOKUP(B41,'[3]Sheet 1'!$A$2:$H$78,3,FALSE)</f>
        <v>40.200000000000003</v>
      </c>
      <c r="Y41" s="15">
        <f>VLOOKUP(B41,'[3]Sheet 1'!$A$2:$H$78,4,FALSE)</f>
        <v>49.7</v>
      </c>
      <c r="Z41" s="15">
        <f>VLOOKUP(B41,'[3]Sheet 1'!$A$2:$H$78,5,FALSE)</f>
        <v>48.9</v>
      </c>
      <c r="AA41" s="15">
        <f>VLOOKUP($B41,'[4]Sheet 1'!$A$2:$H$77,3,FALSE)</f>
        <v>14.3</v>
      </c>
      <c r="AB41" s="15">
        <f>VLOOKUP($B41,'[4]Sheet 1'!$A$2:$H$77,4,FALSE)</f>
        <v>15.3</v>
      </c>
      <c r="AC41" s="15">
        <f>VLOOKUP($B41,'[4]Sheet 1'!$A$2:$H$77,5,FALSE)</f>
        <v>15.1</v>
      </c>
      <c r="AD41" s="15">
        <f>VLOOKUP($B41,'[5]Sheet 1'!$A$2:$G$82,3,FALSE)</f>
        <v>100.5</v>
      </c>
      <c r="AE41" s="15">
        <f>VLOOKUP($B41,'[5]Sheet 1'!$A$2:$G$82,4,FALSE)</f>
        <v>93.5</v>
      </c>
      <c r="AF41" s="15">
        <f>VLOOKUP($B41,'[5]Sheet 1'!$A$2:$G$82,5,FALSE)</f>
        <v>93.5</v>
      </c>
      <c r="AG41" s="15">
        <f>VLOOKUP($B41,'[6]Sheet 1'!$A$2:$G$77,3,FALSE)</f>
        <v>4.3</v>
      </c>
      <c r="AH41" s="15">
        <f>VLOOKUP($B41,'[6]Sheet 1'!$A$2:$G$77,4,FALSE)</f>
        <v>8.6999999999999993</v>
      </c>
      <c r="AI41" s="15">
        <f>VLOOKUP($B41,'[6]Sheet 1'!$A$2:$G$77,5,FALSE)</f>
        <v>9.1</v>
      </c>
      <c r="AJ41" s="18">
        <f>VLOOKUP($B41,'[7]Sheet 1'!$A$2:$F$54,2,FALSE)</f>
        <v>40.200000000000003</v>
      </c>
      <c r="AK41" s="18">
        <f>VLOOKUP($B41,'[7]Sheet 1'!$A$2:$F$54,3,FALSE)</f>
        <v>46.7</v>
      </c>
      <c r="AL41" s="18">
        <f>VLOOKUP($B41,'[7]Sheet 1'!$A$2:$F$54,4,FALSE)</f>
        <v>47.8</v>
      </c>
      <c r="AM41" s="18">
        <f>VLOOKUP($B41,'[8]Sheet 1'!$A$2:$F$54,2,FALSE)</f>
        <v>47.9</v>
      </c>
      <c r="AN41" s="18">
        <f>VLOOKUP($B41,'[8]Sheet 1'!$A$2:$F$54,3,FALSE)</f>
        <v>62.3</v>
      </c>
      <c r="AO41" s="18">
        <f>VLOOKUP($B41,'[8]Sheet 1'!$A$2:$F$54,4,FALSE)</f>
        <v>63.4</v>
      </c>
      <c r="AP41" s="18">
        <f>VLOOKUP($B41,'[24]Sheet 1'!$A$2:$I$53,5,FALSE)</f>
        <v>1.31</v>
      </c>
      <c r="AQ41" s="18">
        <f>VLOOKUP($B41,'[24]Sheet 1'!$A$2:$I$53,6,FALSE)</f>
        <v>1.4</v>
      </c>
      <c r="AR41" s="18">
        <f>VLOOKUP($B41,'[24]Sheet 1'!$A$2:$I$53,8,FALSE)</f>
        <v>1.43</v>
      </c>
      <c r="AS41" s="15">
        <f>VLOOKUP($B41,'[9]Sheet 1'!$A$2:$I$80,5,FALSE)</f>
        <v>23</v>
      </c>
      <c r="AT41" s="15">
        <f>VLOOKUP($B41,'[9]Sheet 1'!$A$2:$I$80,6,FALSE)</f>
        <v>21.9</v>
      </c>
      <c r="AU41" s="15">
        <f>VLOOKUP($B41,'[9]Sheet 1'!$A$2:$I$80,8,FALSE)</f>
        <v>21.3</v>
      </c>
      <c r="AV41" s="15">
        <f>VLOOKUP($B41,'[10]Sheet 1'!$A$2:$D$55,2,FALSE)</f>
        <v>61.2</v>
      </c>
      <c r="AW41" s="15">
        <f>VLOOKUP($B41,'[10]Sheet 1'!$A$2:$D$55,3,FALSE)</f>
        <v>52.1</v>
      </c>
      <c r="AX41" s="15">
        <f>VLOOKUP($B41,'[10]Sheet 1'!$A$2:$D$55,4,FALSE)</f>
        <v>50.7</v>
      </c>
      <c r="AY41" s="15">
        <f>VLOOKUP($B41,'[11]Sheet 1'!$A$2:$D$55,2,FALSE)</f>
        <v>30.1</v>
      </c>
      <c r="AZ41" s="15">
        <f>VLOOKUP($B41,'[11]Sheet 1'!$A$2:$D$55,3,FALSE)</f>
        <v>32.200000000000003</v>
      </c>
      <c r="BA41" s="15">
        <f>VLOOKUP($B41,'[11]Sheet 1'!$A$2:$D$55,4,FALSE)</f>
        <v>31.8</v>
      </c>
      <c r="BB41" s="15">
        <f>VLOOKUP($B41,'[12]Sheet 1'!$A$2:$D$55,2,FALSE)</f>
        <v>5.8</v>
      </c>
      <c r="BC41" s="15">
        <f>VLOOKUP($B41,'[12]Sheet 1'!$A$2:$D$55,3,FALSE)</f>
        <v>8.4</v>
      </c>
      <c r="BD41" s="15">
        <f>VLOOKUP($B41,'[12]Sheet 1'!$A$2:$D$55,4,FALSE)</f>
        <v>9.9</v>
      </c>
      <c r="BH41" s="15">
        <f>VLOOKUP($B41,'[13]Sheet 1'!$A$2:$D$55,2,FALSE)</f>
        <v>0</v>
      </c>
      <c r="BI41" s="15">
        <f>VLOOKUP($B41,'[13]Sheet 1'!$A$2:$D$55,3,FALSE)</f>
        <v>1</v>
      </c>
      <c r="BJ41" s="15">
        <f>VLOOKUP($B41,'[13]Sheet 1'!$A$2:$D$55,4,FALSE)</f>
        <v>1.2</v>
      </c>
      <c r="BK41" s="19">
        <f>VLOOKUP($B41,'[14]Sheet 1'!$A$2:$E$56,3,FALSE)</f>
        <v>95.6</v>
      </c>
      <c r="BL41" s="19">
        <f>VLOOKUP($B41,'[14]Sheet 1'!$A$2:$E$56,4,FALSE)</f>
        <v>81.8</v>
      </c>
      <c r="BM41" s="19">
        <f>VLOOKUP($B41,'[14]Sheet 1'!$A$2:$E$56,5,FALSE)</f>
        <v>82.7</v>
      </c>
      <c r="BN41" s="19">
        <f>VLOOKUP($B41,'[14]Sheet 1'!$A$57:$E$111,3,FALSE)</f>
        <v>86.7</v>
      </c>
      <c r="BO41" s="19">
        <f>VLOOKUP($B41,'[14]Sheet 1'!$A$57:$E$111,4,FALSE)</f>
        <v>86.8</v>
      </c>
      <c r="BP41" s="19">
        <f>VLOOKUP($B41,'[14]Sheet 1'!$A$57:$E$111,5,FALSE)</f>
        <v>88.6</v>
      </c>
      <c r="BQ41" s="19">
        <f>VLOOKUP($B41,'[14]Sheet 1'!$A$112:$E$163,3,FALSE)</f>
        <v>100</v>
      </c>
      <c r="BR41" s="19">
        <f>VLOOKUP($B41,'[14]Sheet 1'!$A$112:$E$163,4,FALSE)</f>
        <v>79.400000000000006</v>
      </c>
      <c r="BS41" s="19">
        <f>VLOOKUP($B41,'[14]Sheet 1'!$A$112:$E$163,5,FALSE)</f>
        <v>79.7</v>
      </c>
      <c r="BT41" s="19">
        <f>VLOOKUP($B41,'[15]Sheet 1'!$A$2:$H$55,2,FALSE)</f>
        <v>84.7</v>
      </c>
      <c r="BU41" s="19">
        <f>VLOOKUP($B41,'[15]Sheet 1'!$A$2:$H$55,3,FALSE)</f>
        <v>80.900000000000006</v>
      </c>
      <c r="BV41" s="19">
        <f>VLOOKUP($B41,'[15]Sheet 1'!$A$2:$H$55,4,FALSE)</f>
        <v>81.3</v>
      </c>
      <c r="BW41" s="15">
        <f>VLOOKUP($B41,'[16]Sheet 1'!$A$2:$D$55,2,FALSE)</f>
        <v>-6.8</v>
      </c>
      <c r="BX41" s="15">
        <f>VLOOKUP($B41,'[16]Sheet 1'!$A$2:$D$55,3,FALSE)</f>
        <v>-12.9</v>
      </c>
      <c r="BY41" s="15">
        <f>VLOOKUP($B41,'[16]Sheet 1'!$A$2:$D$55,4,FALSE)</f>
        <v>-11.7</v>
      </c>
      <c r="BZ41" s="15">
        <f>VLOOKUP($B41,'[17]Sheet 1'!$A$2:$D$55,2,FALSE)</f>
        <v>9.4</v>
      </c>
      <c r="CA41" s="15">
        <f>VLOOKUP($B41,'[17]Sheet 1'!$A$2:$D$55,3,FALSE)</f>
        <v>8.1</v>
      </c>
      <c r="CB41" s="15">
        <f>VLOOKUP($B41,'[17]Sheet 1'!$A$2:$D$55,4,FALSE)</f>
        <v>7.9</v>
      </c>
      <c r="CC41" s="18">
        <f>VLOOKUP($B41,'[18]Sheet 1'!$A$2:$D$55,2,FALSE)</f>
        <v>16.899999999999999</v>
      </c>
      <c r="CD41" s="18">
        <f>VLOOKUP($B41,'[18]Sheet 1'!$A$2:$D$55,3,FALSE)</f>
        <v>15.1</v>
      </c>
      <c r="CE41" s="18">
        <f>VLOOKUP($B41,'[18]Sheet 1'!$A$2:$D$55,4,FALSE)</f>
        <v>15.3</v>
      </c>
      <c r="CF41" s="19">
        <f>VLOOKUP($B41,'[19]Sheet 1'!$A$2:$D$55,2,FALSE)</f>
        <v>14.3</v>
      </c>
      <c r="CG41" s="19">
        <f>VLOOKUP($B41,'[19]Sheet 1'!$A$2:$D$55,3,FALSE)</f>
        <v>14.6</v>
      </c>
      <c r="CH41" s="19">
        <f>VLOOKUP($B41,'[19]Sheet 1'!$A$2:$D$55,4,FALSE)</f>
        <v>14.6</v>
      </c>
      <c r="CI41" s="4"/>
      <c r="CJ41" s="4"/>
      <c r="CK41" s="4"/>
      <c r="CL41" s="6" t="s">
        <v>293</v>
      </c>
      <c r="CM41" s="3" t="s">
        <v>293</v>
      </c>
      <c r="CN41" s="8" t="s">
        <v>293</v>
      </c>
      <c r="CO41" s="15">
        <f>VLOOKUP($B41,'[20]Sheet 1'!$C$2:$H$80,4,FALSE)</f>
        <v>79.099999999999994</v>
      </c>
      <c r="CP41" s="15">
        <f>VLOOKUP($B41,'[20]Sheet 1'!$C$2:$H$80,5,FALSE)</f>
        <v>80.599999999999994</v>
      </c>
      <c r="CQ41" s="15">
        <f>VLOOKUP($B41,'[20]Sheet 1'!$C$2:$H$80,6,FALSE)</f>
        <v>73.900000000000006</v>
      </c>
      <c r="CR41" s="15">
        <f>VLOOKUP($B41,'[21]Sheet 1'!$C$2:$H$80,4,FALSE)</f>
        <v>7.2</v>
      </c>
      <c r="CS41" s="15">
        <f>VLOOKUP($B41,'[21]Sheet 1'!$C$2:$H$80,5,FALSE)</f>
        <v>5.7</v>
      </c>
      <c r="CT41" s="15">
        <f>VLOOKUP($B41,'[21]Sheet 1'!$C$2:$H$80,6,FALSE)</f>
        <v>5.8</v>
      </c>
      <c r="CU41" s="15">
        <f>VLOOKUP($B41,'[22]Sheet 1'!$A$2:$E$80,3,FALSE)</f>
        <v>43.7</v>
      </c>
      <c r="CV41" s="15">
        <f>VLOOKUP($B41,'[22]Sheet 1'!$A$2:$E$80,4,FALSE)</f>
        <v>43.4</v>
      </c>
      <c r="CW41" s="15">
        <f>VLOOKUP($B41,'[22]Sheet 1'!$A$2:$E$80,5,FALSE)</f>
        <v>43.7</v>
      </c>
      <c r="CX41" s="4" t="str">
        <f t="shared" si="1"/>
        <v>9830538T</v>
      </c>
      <c r="CY41" s="6" t="s">
        <v>293</v>
      </c>
      <c r="CZ41" s="6" t="s">
        <v>293</v>
      </c>
      <c r="DA41" s="6" t="s">
        <v>293</v>
      </c>
      <c r="DD41" s="10"/>
    </row>
    <row r="42" spans="1:108">
      <c r="A42" s="14" t="s">
        <v>323</v>
      </c>
      <c r="B42" s="2" t="s">
        <v>86</v>
      </c>
      <c r="C42" s="2" t="s">
        <v>23</v>
      </c>
      <c r="D42" s="2" t="s">
        <v>110</v>
      </c>
      <c r="E42" s="2" t="s">
        <v>105</v>
      </c>
      <c r="F42" s="3">
        <v>341</v>
      </c>
      <c r="G42" s="3" t="s">
        <v>9</v>
      </c>
      <c r="H42" s="3" t="s">
        <v>9</v>
      </c>
      <c r="I42" s="12">
        <v>441</v>
      </c>
      <c r="J42" s="13" t="s">
        <v>9</v>
      </c>
      <c r="K42" s="13" t="s">
        <v>9</v>
      </c>
      <c r="L42" s="12">
        <v>411</v>
      </c>
      <c r="M42" s="13" t="s">
        <v>9</v>
      </c>
      <c r="N42" s="13" t="s">
        <v>9</v>
      </c>
      <c r="O42" s="14">
        <f>VLOOKUP(B42,'[1]Sheet 1'!$A$2:$F$73,5,FALSE)</f>
        <v>442</v>
      </c>
      <c r="P42" s="12" t="s">
        <v>9</v>
      </c>
      <c r="Q42" s="12" t="s">
        <v>9</v>
      </c>
      <c r="R42" s="8" t="e">
        <f>VLOOKUP($B42,Extract_R_xx_xx_26!$B$2:$H$75,2,FALSE)</f>
        <v>#N/A</v>
      </c>
      <c r="S42" s="3" t="e">
        <f>VLOOKUP($B42,Extract_R_xx_xx_26!$B$2:$H$75,3,FALSE)</f>
        <v>#N/A</v>
      </c>
      <c r="T42" s="8" t="e">
        <f>VLOOKUP($B42,Extract_R_xx_xx_26!$B$2:$H$75,4,FALSE)</f>
        <v>#N/A</v>
      </c>
      <c r="U42" s="15">
        <f>VLOOKUP(B42,'[2]Sheet 1'!$A$2:$F$55,2,FALSE)</f>
        <v>103.3</v>
      </c>
      <c r="V42" s="15">
        <f>VLOOKUP(B42,'[2]Sheet 1'!$A$2:$F$55,3,FALSE)</f>
        <v>129.69999999999999</v>
      </c>
      <c r="W42" s="15">
        <f>VLOOKUP(B42,'[2]Sheet 1'!$A$2:$F$55,4,FALSE)</f>
        <v>137.9</v>
      </c>
      <c r="X42" s="15">
        <f>VLOOKUP(B42,'[3]Sheet 1'!$A$2:$H$78,3,FALSE)</f>
        <v>52.8</v>
      </c>
      <c r="Y42" s="15">
        <f>VLOOKUP(B42,'[3]Sheet 1'!$A$2:$H$78,4,FALSE)</f>
        <v>49.7</v>
      </c>
      <c r="Z42" s="15">
        <f>VLOOKUP(B42,'[3]Sheet 1'!$A$2:$H$78,5,FALSE)</f>
        <v>48.9</v>
      </c>
      <c r="AA42" s="15">
        <f>VLOOKUP($B42,'[4]Sheet 1'!$A$2:$H$77,3,FALSE)</f>
        <v>17.7</v>
      </c>
      <c r="AB42" s="15">
        <f>VLOOKUP($B42,'[4]Sheet 1'!$A$2:$H$77,4,FALSE)</f>
        <v>15.3</v>
      </c>
      <c r="AC42" s="15">
        <f>VLOOKUP($B42,'[4]Sheet 1'!$A$2:$H$77,5,FALSE)</f>
        <v>15.1</v>
      </c>
      <c r="AD42" s="15">
        <f>VLOOKUP($B42,'[5]Sheet 1'!$A$2:$G$82,3,FALSE)</f>
        <v>91.3</v>
      </c>
      <c r="AE42" s="15">
        <f>VLOOKUP($B42,'[5]Sheet 1'!$A$2:$G$82,4,FALSE)</f>
        <v>93.5</v>
      </c>
      <c r="AF42" s="15">
        <f>VLOOKUP($B42,'[5]Sheet 1'!$A$2:$G$82,5,FALSE)</f>
        <v>93.5</v>
      </c>
      <c r="AG42" s="15">
        <f>VLOOKUP($B42,'[6]Sheet 1'!$A$2:$G$77,3,FALSE)</f>
        <v>9.1999999999999993</v>
      </c>
      <c r="AH42" s="15">
        <f>VLOOKUP($B42,'[6]Sheet 1'!$A$2:$G$77,4,FALSE)</f>
        <v>8.6999999999999993</v>
      </c>
      <c r="AI42" s="15">
        <f>VLOOKUP($B42,'[6]Sheet 1'!$A$2:$G$77,5,FALSE)</f>
        <v>9.1</v>
      </c>
      <c r="AJ42" s="18">
        <f>VLOOKUP($B42,'[7]Sheet 1'!$A$2:$F$54,2,FALSE)</f>
        <v>35.4</v>
      </c>
      <c r="AK42" s="18">
        <f>VLOOKUP($B42,'[7]Sheet 1'!$A$2:$F$54,3,FALSE)</f>
        <v>46.7</v>
      </c>
      <c r="AL42" s="18">
        <f>VLOOKUP($B42,'[7]Sheet 1'!$A$2:$F$54,4,FALSE)</f>
        <v>47.8</v>
      </c>
      <c r="AM42" s="18">
        <f>VLOOKUP($B42,'[8]Sheet 1'!$A$2:$F$54,2,FALSE)</f>
        <v>60.8</v>
      </c>
      <c r="AN42" s="18">
        <f>VLOOKUP($B42,'[8]Sheet 1'!$A$2:$F$54,3,FALSE)</f>
        <v>62.3</v>
      </c>
      <c r="AO42" s="18">
        <f>VLOOKUP($B42,'[8]Sheet 1'!$A$2:$F$54,4,FALSE)</f>
        <v>63.4</v>
      </c>
      <c r="AP42" s="18">
        <f>VLOOKUP($B42,'[24]Sheet 1'!$A$2:$I$53,5,FALSE)</f>
        <v>1.39</v>
      </c>
      <c r="AQ42" s="18">
        <f>VLOOKUP($B42,'[24]Sheet 1'!$A$2:$I$53,6,FALSE)</f>
        <v>1.4</v>
      </c>
      <c r="AR42" s="18">
        <f>VLOOKUP($B42,'[24]Sheet 1'!$A$2:$I$53,8,FALSE)</f>
        <v>1.43</v>
      </c>
      <c r="AS42" s="15">
        <f>VLOOKUP($B42,'[9]Sheet 1'!$A$2:$I$80,5,FALSE)</f>
        <v>22.1</v>
      </c>
      <c r="AT42" s="15">
        <f>VLOOKUP($B42,'[9]Sheet 1'!$A$2:$I$80,6,FALSE)</f>
        <v>21.9</v>
      </c>
      <c r="AU42" s="15">
        <f>VLOOKUP($B42,'[9]Sheet 1'!$A$2:$I$80,8,FALSE)</f>
        <v>21.3</v>
      </c>
      <c r="AV42" s="15">
        <f>VLOOKUP($B42,'[10]Sheet 1'!$A$2:$D$55,2,FALSE)</f>
        <v>53.3</v>
      </c>
      <c r="AW42" s="15">
        <f>VLOOKUP($B42,'[10]Sheet 1'!$A$2:$D$55,3,FALSE)</f>
        <v>52.1</v>
      </c>
      <c r="AX42" s="15">
        <f>VLOOKUP($B42,'[10]Sheet 1'!$A$2:$D$55,4,FALSE)</f>
        <v>50.7</v>
      </c>
      <c r="AY42" s="15">
        <f>VLOOKUP($B42,'[11]Sheet 1'!$A$2:$D$55,2,FALSE)</f>
        <v>39.1</v>
      </c>
      <c r="AZ42" s="15">
        <f>VLOOKUP($B42,'[11]Sheet 1'!$A$2:$D$55,3,FALSE)</f>
        <v>32.200000000000003</v>
      </c>
      <c r="BA42" s="15">
        <f>VLOOKUP($B42,'[11]Sheet 1'!$A$2:$D$55,4,FALSE)</f>
        <v>31.8</v>
      </c>
      <c r="BB42" s="15">
        <f>VLOOKUP($B42,'[12]Sheet 1'!$A$2:$D$55,2,FALSE)</f>
        <v>3.3</v>
      </c>
      <c r="BC42" s="15">
        <f>VLOOKUP($B42,'[12]Sheet 1'!$A$2:$D$55,3,FALSE)</f>
        <v>8.4</v>
      </c>
      <c r="BD42" s="15">
        <f>VLOOKUP($B42,'[12]Sheet 1'!$A$2:$D$55,4,FALSE)</f>
        <v>9.9</v>
      </c>
      <c r="BH42" s="15">
        <f>VLOOKUP($B42,'[13]Sheet 1'!$A$2:$D$55,2,FALSE)</f>
        <v>1.1000000000000001</v>
      </c>
      <c r="BI42" s="15">
        <f>VLOOKUP($B42,'[13]Sheet 1'!$A$2:$D$55,3,FALSE)</f>
        <v>1</v>
      </c>
      <c r="BJ42" s="15">
        <f>VLOOKUP($B42,'[13]Sheet 1'!$A$2:$D$55,4,FALSE)</f>
        <v>1.2</v>
      </c>
      <c r="BK42" s="19">
        <f>VLOOKUP($B42,'[14]Sheet 1'!$A$2:$E$56,3,FALSE)</f>
        <v>79</v>
      </c>
      <c r="BL42" s="19">
        <f>VLOOKUP($B42,'[14]Sheet 1'!$A$2:$E$56,4,FALSE)</f>
        <v>81.8</v>
      </c>
      <c r="BM42" s="19">
        <f>VLOOKUP($B42,'[14]Sheet 1'!$A$2:$E$56,5,FALSE)</f>
        <v>82.7</v>
      </c>
      <c r="BN42" s="19">
        <f>VLOOKUP($B42,'[14]Sheet 1'!$A$57:$E$111,3,FALSE)</f>
        <v>87.5</v>
      </c>
      <c r="BO42" s="19">
        <f>VLOOKUP($B42,'[14]Sheet 1'!$A$57:$E$111,4,FALSE)</f>
        <v>86.8</v>
      </c>
      <c r="BP42" s="19">
        <f>VLOOKUP($B42,'[14]Sheet 1'!$A$57:$E$111,5,FALSE)</f>
        <v>88.6</v>
      </c>
      <c r="BQ42" s="19">
        <f>VLOOKUP($B42,'[14]Sheet 1'!$A$112:$E$163,3,FALSE)</f>
        <v>100</v>
      </c>
      <c r="BR42" s="19">
        <f>VLOOKUP($B42,'[14]Sheet 1'!$A$112:$E$163,4,FALSE)</f>
        <v>79.400000000000006</v>
      </c>
      <c r="BS42" s="19">
        <f>VLOOKUP($B42,'[14]Sheet 1'!$A$112:$E$163,5,FALSE)</f>
        <v>79.7</v>
      </c>
      <c r="BT42" s="19">
        <f>VLOOKUP($B42,'[15]Sheet 1'!$A$2:$H$55,2,FALSE)</f>
        <v>93.3</v>
      </c>
      <c r="BU42" s="19">
        <f>VLOOKUP($B42,'[15]Sheet 1'!$A$2:$H$55,3,FALSE)</f>
        <v>80.900000000000006</v>
      </c>
      <c r="BV42" s="19">
        <f>VLOOKUP($B42,'[15]Sheet 1'!$A$2:$H$55,4,FALSE)</f>
        <v>81.3</v>
      </c>
      <c r="BW42" s="15">
        <f>VLOOKUP($B42,'[16]Sheet 1'!$A$2:$D$55,2,FALSE)</f>
        <v>2.7</v>
      </c>
      <c r="BX42" s="15">
        <f>VLOOKUP($B42,'[16]Sheet 1'!$A$2:$D$55,3,FALSE)</f>
        <v>-12.9</v>
      </c>
      <c r="BY42" s="15">
        <f>VLOOKUP($B42,'[16]Sheet 1'!$A$2:$D$55,4,FALSE)</f>
        <v>-11.7</v>
      </c>
      <c r="BZ42" s="15">
        <f>VLOOKUP($B42,'[17]Sheet 1'!$A$2:$D$55,2,FALSE)</f>
        <v>7.7</v>
      </c>
      <c r="CA42" s="15">
        <f>VLOOKUP($B42,'[17]Sheet 1'!$A$2:$D$55,3,FALSE)</f>
        <v>8.1</v>
      </c>
      <c r="CB42" s="15">
        <f>VLOOKUP($B42,'[17]Sheet 1'!$A$2:$D$55,4,FALSE)</f>
        <v>7.9</v>
      </c>
      <c r="CC42" s="18">
        <f>VLOOKUP($B42,'[18]Sheet 1'!$A$2:$D$55,2,FALSE)</f>
        <v>14.9</v>
      </c>
      <c r="CD42" s="18">
        <f>VLOOKUP($B42,'[18]Sheet 1'!$A$2:$D$55,3,FALSE)</f>
        <v>15.1</v>
      </c>
      <c r="CE42" s="18">
        <f>VLOOKUP($B42,'[18]Sheet 1'!$A$2:$D$55,4,FALSE)</f>
        <v>15.3</v>
      </c>
      <c r="CF42" s="19">
        <f>VLOOKUP($B42,'[19]Sheet 1'!$A$2:$D$55,2,FALSE)</f>
        <v>15.2</v>
      </c>
      <c r="CG42" s="19">
        <f>VLOOKUP($B42,'[19]Sheet 1'!$A$2:$D$55,3,FALSE)</f>
        <v>14.6</v>
      </c>
      <c r="CH42" s="19">
        <f>VLOOKUP($B42,'[19]Sheet 1'!$A$2:$D$55,4,FALSE)</f>
        <v>14.6</v>
      </c>
      <c r="CI42" s="4"/>
      <c r="CJ42" s="4"/>
      <c r="CK42" s="4"/>
      <c r="CL42" s="6" t="s">
        <v>293</v>
      </c>
      <c r="CM42" s="3" t="s">
        <v>293</v>
      </c>
      <c r="CN42" s="8" t="s">
        <v>293</v>
      </c>
      <c r="CO42" s="15">
        <f>VLOOKUP($B42,'[20]Sheet 1'!$C$2:$H$80,4,FALSE)</f>
        <v>84.3</v>
      </c>
      <c r="CP42" s="15">
        <f>VLOOKUP($B42,'[20]Sheet 1'!$C$2:$H$80,5,FALSE)</f>
        <v>80.599999999999994</v>
      </c>
      <c r="CQ42" s="15">
        <f>VLOOKUP($B42,'[20]Sheet 1'!$C$2:$H$80,6,FALSE)</f>
        <v>73.900000000000006</v>
      </c>
      <c r="CR42" s="15">
        <f>VLOOKUP($B42,'[21]Sheet 1'!$C$2:$H$80,4,FALSE)</f>
        <v>4.9000000000000004</v>
      </c>
      <c r="CS42" s="15">
        <f>VLOOKUP($B42,'[21]Sheet 1'!$C$2:$H$80,5,FALSE)</f>
        <v>5.7</v>
      </c>
      <c r="CT42" s="15">
        <f>VLOOKUP($B42,'[21]Sheet 1'!$C$2:$H$80,6,FALSE)</f>
        <v>5.8</v>
      </c>
      <c r="CU42" s="15">
        <f>VLOOKUP($B42,'[22]Sheet 1'!$A$2:$E$80,3,FALSE)</f>
        <v>41</v>
      </c>
      <c r="CV42" s="15">
        <f>VLOOKUP($B42,'[22]Sheet 1'!$A$2:$E$80,4,FALSE)</f>
        <v>43.4</v>
      </c>
      <c r="CW42" s="15">
        <f>VLOOKUP($B42,'[22]Sheet 1'!$A$2:$E$80,5,FALSE)</f>
        <v>43.7</v>
      </c>
      <c r="CX42" s="4" t="str">
        <f t="shared" si="1"/>
        <v>9830616C</v>
      </c>
      <c r="CY42" s="6" t="s">
        <v>293</v>
      </c>
      <c r="CZ42" s="6" t="s">
        <v>293</v>
      </c>
      <c r="DA42" s="6" t="s">
        <v>293</v>
      </c>
      <c r="DD42" s="10"/>
    </row>
    <row r="43" spans="1:108">
      <c r="A43" s="2" t="s">
        <v>169</v>
      </c>
      <c r="B43" s="2" t="s">
        <v>87</v>
      </c>
      <c r="C43" s="2" t="s">
        <v>23</v>
      </c>
      <c r="D43" s="2" t="s">
        <v>109</v>
      </c>
      <c r="E43" s="2" t="s">
        <v>105</v>
      </c>
      <c r="F43" s="3">
        <v>590</v>
      </c>
      <c r="G43" s="3" t="s">
        <v>9</v>
      </c>
      <c r="H43" s="3" t="s">
        <v>9</v>
      </c>
      <c r="I43" s="12">
        <v>475</v>
      </c>
      <c r="J43" s="13" t="s">
        <v>9</v>
      </c>
      <c r="K43" s="13" t="s">
        <v>9</v>
      </c>
      <c r="L43" s="12">
        <v>475</v>
      </c>
      <c r="M43" s="13" t="s">
        <v>9</v>
      </c>
      <c r="N43" s="13" t="s">
        <v>9</v>
      </c>
      <c r="O43" s="14">
        <f>VLOOKUP(B43,'[1]Sheet 1'!$A$2:$F$73,5,FALSE)</f>
        <v>462</v>
      </c>
      <c r="P43" s="12" t="s">
        <v>9</v>
      </c>
      <c r="Q43" s="12" t="s">
        <v>9</v>
      </c>
      <c r="R43" s="8" t="e">
        <f>VLOOKUP($B43,Extract_R_xx_xx_26!$B$2:$H$75,2,FALSE)</f>
        <v>#N/A</v>
      </c>
      <c r="S43" s="3" t="e">
        <f>VLOOKUP($B43,Extract_R_xx_xx_26!$B$2:$H$75,3,FALSE)</f>
        <v>#N/A</v>
      </c>
      <c r="T43" s="8" t="e">
        <f>VLOOKUP($B43,Extract_R_xx_xx_26!$B$2:$H$75,4,FALSE)</f>
        <v>#N/A</v>
      </c>
      <c r="U43" s="15">
        <f>VLOOKUP(B43,'[2]Sheet 1'!$A$2:$F$55,2,FALSE)</f>
        <v>118.7</v>
      </c>
      <c r="V43" s="15">
        <f>VLOOKUP(B43,'[2]Sheet 1'!$A$2:$F$55,3,FALSE)</f>
        <v>129.69999999999999</v>
      </c>
      <c r="W43" s="15">
        <f>VLOOKUP(B43,'[2]Sheet 1'!$A$2:$F$55,4,FALSE)</f>
        <v>137.9</v>
      </c>
      <c r="X43" s="15">
        <f>VLOOKUP(B43,'[3]Sheet 1'!$A$2:$H$78,3,FALSE)</f>
        <v>48.3</v>
      </c>
      <c r="Y43" s="15">
        <f>VLOOKUP(B43,'[3]Sheet 1'!$A$2:$H$78,4,FALSE)</f>
        <v>49.7</v>
      </c>
      <c r="Z43" s="15">
        <f>VLOOKUP(B43,'[3]Sheet 1'!$A$2:$H$78,5,FALSE)</f>
        <v>48.9</v>
      </c>
      <c r="AA43" s="15">
        <f>VLOOKUP($B43,'[4]Sheet 1'!$A$2:$H$77,3,FALSE)</f>
        <v>13.6</v>
      </c>
      <c r="AB43" s="15">
        <f>VLOOKUP($B43,'[4]Sheet 1'!$A$2:$H$77,4,FALSE)</f>
        <v>15.3</v>
      </c>
      <c r="AC43" s="15">
        <f>VLOOKUP($B43,'[4]Sheet 1'!$A$2:$H$77,5,FALSE)</f>
        <v>15.1</v>
      </c>
      <c r="AD43" s="15">
        <f>VLOOKUP($B43,'[5]Sheet 1'!$A$2:$G$82,3,FALSE)</f>
        <v>92.5</v>
      </c>
      <c r="AE43" s="15">
        <f>VLOOKUP($B43,'[5]Sheet 1'!$A$2:$G$82,4,FALSE)</f>
        <v>93.5</v>
      </c>
      <c r="AF43" s="15">
        <f>VLOOKUP($B43,'[5]Sheet 1'!$A$2:$G$82,5,FALSE)</f>
        <v>93.5</v>
      </c>
      <c r="AG43" s="15">
        <f>VLOOKUP($B43,'[6]Sheet 1'!$A$2:$G$77,3,FALSE)</f>
        <v>7.5</v>
      </c>
      <c r="AH43" s="15">
        <f>VLOOKUP($B43,'[6]Sheet 1'!$A$2:$G$77,4,FALSE)</f>
        <v>8.6999999999999993</v>
      </c>
      <c r="AI43" s="15">
        <f>VLOOKUP($B43,'[6]Sheet 1'!$A$2:$G$77,5,FALSE)</f>
        <v>9.1</v>
      </c>
      <c r="AJ43" s="18">
        <f>VLOOKUP($B43,'[7]Sheet 1'!$A$2:$F$54,2,FALSE)</f>
        <v>53.4</v>
      </c>
      <c r="AK43" s="18">
        <f>VLOOKUP($B43,'[7]Sheet 1'!$A$2:$F$54,3,FALSE)</f>
        <v>46.7</v>
      </c>
      <c r="AL43" s="18">
        <f>VLOOKUP($B43,'[7]Sheet 1'!$A$2:$F$54,4,FALSE)</f>
        <v>47.8</v>
      </c>
      <c r="AM43" s="18">
        <f>VLOOKUP($B43,'[8]Sheet 1'!$A$2:$F$54,2,FALSE)</f>
        <v>62.5</v>
      </c>
      <c r="AN43" s="18">
        <f>VLOOKUP($B43,'[8]Sheet 1'!$A$2:$F$54,3,FALSE)</f>
        <v>62.3</v>
      </c>
      <c r="AO43" s="18">
        <f>VLOOKUP($B43,'[8]Sheet 1'!$A$2:$F$54,4,FALSE)</f>
        <v>63.4</v>
      </c>
      <c r="AP43" s="18">
        <f>VLOOKUP($B43,'[24]Sheet 1'!$A$2:$I$53,5,FALSE)</f>
        <v>1.31</v>
      </c>
      <c r="AQ43" s="18">
        <f>VLOOKUP($B43,'[24]Sheet 1'!$A$2:$I$53,6,FALSE)</f>
        <v>1.4</v>
      </c>
      <c r="AR43" s="18">
        <f>VLOOKUP($B43,'[24]Sheet 1'!$A$2:$I$53,8,FALSE)</f>
        <v>1.43</v>
      </c>
      <c r="AS43" s="15">
        <f>VLOOKUP($B43,'[9]Sheet 1'!$A$2:$I$80,5,FALSE)</f>
        <v>23.1</v>
      </c>
      <c r="AT43" s="15">
        <f>VLOOKUP($B43,'[9]Sheet 1'!$A$2:$I$80,6,FALSE)</f>
        <v>21.9</v>
      </c>
      <c r="AU43" s="15">
        <f>VLOOKUP($B43,'[9]Sheet 1'!$A$2:$I$80,8,FALSE)</f>
        <v>21.3</v>
      </c>
      <c r="AV43" s="15">
        <f>VLOOKUP($B43,'[10]Sheet 1'!$A$2:$D$55,2,FALSE)</f>
        <v>60.5</v>
      </c>
      <c r="AW43" s="15">
        <f>VLOOKUP($B43,'[10]Sheet 1'!$A$2:$D$55,3,FALSE)</f>
        <v>52.1</v>
      </c>
      <c r="AX43" s="15">
        <f>VLOOKUP($B43,'[10]Sheet 1'!$A$2:$D$55,4,FALSE)</f>
        <v>50.7</v>
      </c>
      <c r="AY43" s="15">
        <f>VLOOKUP($B43,'[11]Sheet 1'!$A$2:$D$55,2,FALSE)</f>
        <v>22.7</v>
      </c>
      <c r="AZ43" s="15">
        <f>VLOOKUP($B43,'[11]Sheet 1'!$A$2:$D$55,3,FALSE)</f>
        <v>32.200000000000003</v>
      </c>
      <c r="BA43" s="15">
        <f>VLOOKUP($B43,'[11]Sheet 1'!$A$2:$D$55,4,FALSE)</f>
        <v>31.8</v>
      </c>
      <c r="BB43" s="15">
        <f>VLOOKUP($B43,'[12]Sheet 1'!$A$2:$D$55,2,FALSE)</f>
        <v>9.1999999999999993</v>
      </c>
      <c r="BC43" s="15">
        <f>VLOOKUP($B43,'[12]Sheet 1'!$A$2:$D$55,3,FALSE)</f>
        <v>8.4</v>
      </c>
      <c r="BD43" s="15">
        <f>VLOOKUP($B43,'[12]Sheet 1'!$A$2:$D$55,4,FALSE)</f>
        <v>9.9</v>
      </c>
      <c r="BH43" s="15">
        <f>VLOOKUP($B43,'[13]Sheet 1'!$A$2:$D$55,2,FALSE)</f>
        <v>0.8</v>
      </c>
      <c r="BI43" s="15">
        <f>VLOOKUP($B43,'[13]Sheet 1'!$A$2:$D$55,3,FALSE)</f>
        <v>1</v>
      </c>
      <c r="BJ43" s="15">
        <f>VLOOKUP($B43,'[13]Sheet 1'!$A$2:$D$55,4,FALSE)</f>
        <v>1.2</v>
      </c>
      <c r="BK43" s="19">
        <f>VLOOKUP($B43,'[14]Sheet 1'!$A$2:$E$56,3,FALSE)</f>
        <v>79.400000000000006</v>
      </c>
      <c r="BL43" s="19">
        <f>VLOOKUP($B43,'[14]Sheet 1'!$A$2:$E$56,4,FALSE)</f>
        <v>81.8</v>
      </c>
      <c r="BM43" s="19">
        <f>VLOOKUP($B43,'[14]Sheet 1'!$A$2:$E$56,5,FALSE)</f>
        <v>82.7</v>
      </c>
      <c r="BN43" s="19">
        <f>VLOOKUP($B43,'[14]Sheet 1'!$A$57:$E$111,3,FALSE)</f>
        <v>84.4</v>
      </c>
      <c r="BO43" s="19">
        <f>VLOOKUP($B43,'[14]Sheet 1'!$A$57:$E$111,4,FALSE)</f>
        <v>86.8</v>
      </c>
      <c r="BP43" s="19">
        <f>VLOOKUP($B43,'[14]Sheet 1'!$A$57:$E$111,5,FALSE)</f>
        <v>88.6</v>
      </c>
      <c r="BQ43" s="19">
        <f>VLOOKUP($B43,'[14]Sheet 1'!$A$112:$E$163,3,FALSE)</f>
        <v>77.8</v>
      </c>
      <c r="BR43" s="19">
        <f>VLOOKUP($B43,'[14]Sheet 1'!$A$112:$E$163,4,FALSE)</f>
        <v>79.400000000000006</v>
      </c>
      <c r="BS43" s="19">
        <f>VLOOKUP($B43,'[14]Sheet 1'!$A$112:$E$163,5,FALSE)</f>
        <v>79.7</v>
      </c>
      <c r="BT43" s="19">
        <f>VLOOKUP($B43,'[15]Sheet 1'!$A$2:$H$55,2,FALSE)</f>
        <v>87.8</v>
      </c>
      <c r="BU43" s="19">
        <f>VLOOKUP($B43,'[15]Sheet 1'!$A$2:$H$55,3,FALSE)</f>
        <v>80.900000000000006</v>
      </c>
      <c r="BV43" s="19">
        <f>VLOOKUP($B43,'[15]Sheet 1'!$A$2:$H$55,4,FALSE)</f>
        <v>81.3</v>
      </c>
      <c r="BW43" s="15">
        <f>VLOOKUP($B43,'[16]Sheet 1'!$A$2:$D$55,2,FALSE)</f>
        <v>-10.8</v>
      </c>
      <c r="BX43" s="15">
        <f>VLOOKUP($B43,'[16]Sheet 1'!$A$2:$D$55,3,FALSE)</f>
        <v>-12.9</v>
      </c>
      <c r="BY43" s="15">
        <f>VLOOKUP($B43,'[16]Sheet 1'!$A$2:$D$55,4,FALSE)</f>
        <v>-11.7</v>
      </c>
      <c r="BZ43" s="15">
        <f>VLOOKUP($B43,'[17]Sheet 1'!$A$2:$D$55,2,FALSE)</f>
        <v>8.8000000000000007</v>
      </c>
      <c r="CA43" s="15">
        <f>VLOOKUP($B43,'[17]Sheet 1'!$A$2:$D$55,3,FALSE)</f>
        <v>8.1</v>
      </c>
      <c r="CB43" s="15">
        <f>VLOOKUP($B43,'[17]Sheet 1'!$A$2:$D$55,4,FALSE)</f>
        <v>7.9</v>
      </c>
      <c r="CC43" s="18">
        <f>VLOOKUP($B43,'[18]Sheet 1'!$A$2:$D$55,2,FALSE)</f>
        <v>16.100000000000001</v>
      </c>
      <c r="CD43" s="18">
        <f>VLOOKUP($B43,'[18]Sheet 1'!$A$2:$D$55,3,FALSE)</f>
        <v>15.1</v>
      </c>
      <c r="CE43" s="18">
        <f>VLOOKUP($B43,'[18]Sheet 1'!$A$2:$D$55,4,FALSE)</f>
        <v>15.3</v>
      </c>
      <c r="CF43" s="19">
        <f>VLOOKUP($B43,'[19]Sheet 1'!$A$2:$D$55,2,FALSE)</f>
        <v>14.7</v>
      </c>
      <c r="CG43" s="19">
        <f>VLOOKUP($B43,'[19]Sheet 1'!$A$2:$D$55,3,FALSE)</f>
        <v>14.6</v>
      </c>
      <c r="CH43" s="19">
        <f>VLOOKUP($B43,'[19]Sheet 1'!$A$2:$D$55,4,FALSE)</f>
        <v>14.6</v>
      </c>
      <c r="CI43" s="4"/>
      <c r="CJ43" s="4"/>
      <c r="CK43" s="4"/>
      <c r="CL43" s="6" t="s">
        <v>293</v>
      </c>
      <c r="CM43" s="3" t="s">
        <v>293</v>
      </c>
      <c r="CN43" s="8" t="s">
        <v>293</v>
      </c>
      <c r="CO43" s="15">
        <f>VLOOKUP($B43,'[20]Sheet 1'!$C$2:$H$80,4,FALSE)</f>
        <v>77.900000000000006</v>
      </c>
      <c r="CP43" s="15">
        <f>VLOOKUP($B43,'[20]Sheet 1'!$C$2:$H$80,5,FALSE)</f>
        <v>80.599999999999994</v>
      </c>
      <c r="CQ43" s="15">
        <f>VLOOKUP($B43,'[20]Sheet 1'!$C$2:$H$80,6,FALSE)</f>
        <v>73.900000000000006</v>
      </c>
      <c r="CR43" s="15">
        <f>VLOOKUP($B43,'[21]Sheet 1'!$C$2:$H$80,4,FALSE)</f>
        <v>5.5</v>
      </c>
      <c r="CS43" s="15">
        <f>VLOOKUP($B43,'[21]Sheet 1'!$C$2:$H$80,5,FALSE)</f>
        <v>5.7</v>
      </c>
      <c r="CT43" s="15">
        <f>VLOOKUP($B43,'[21]Sheet 1'!$C$2:$H$80,6,FALSE)</f>
        <v>5.8</v>
      </c>
      <c r="CU43" s="15">
        <f>VLOOKUP($B43,'[22]Sheet 1'!$A$2:$E$80,3,FALSE)</f>
        <v>41.8</v>
      </c>
      <c r="CV43" s="15">
        <f>VLOOKUP($B43,'[22]Sheet 1'!$A$2:$E$80,4,FALSE)</f>
        <v>43.4</v>
      </c>
      <c r="CW43" s="15">
        <f>VLOOKUP($B43,'[22]Sheet 1'!$A$2:$E$80,5,FALSE)</f>
        <v>43.7</v>
      </c>
      <c r="CX43" s="4" t="str">
        <f t="shared" si="1"/>
        <v>9830624L</v>
      </c>
      <c r="CY43" s="6" t="s">
        <v>293</v>
      </c>
      <c r="CZ43" s="6" t="s">
        <v>293</v>
      </c>
      <c r="DA43" s="6" t="s">
        <v>293</v>
      </c>
      <c r="DD43" s="10"/>
    </row>
    <row r="44" spans="1:108">
      <c r="A44" s="14" t="s">
        <v>322</v>
      </c>
      <c r="B44" s="2" t="s">
        <v>88</v>
      </c>
      <c r="C44" s="2" t="s">
        <v>23</v>
      </c>
      <c r="D44" s="2" t="s">
        <v>39</v>
      </c>
      <c r="E44" s="2" t="s">
        <v>105</v>
      </c>
      <c r="F44" s="3">
        <v>667</v>
      </c>
      <c r="G44" s="3">
        <v>75</v>
      </c>
      <c r="H44" s="3" t="s">
        <v>9</v>
      </c>
      <c r="I44" s="12">
        <v>323</v>
      </c>
      <c r="J44" s="13">
        <v>83</v>
      </c>
      <c r="K44" s="13" t="s">
        <v>9</v>
      </c>
      <c r="L44" s="12">
        <v>587</v>
      </c>
      <c r="M44" s="13">
        <v>82</v>
      </c>
      <c r="N44" s="13" t="s">
        <v>9</v>
      </c>
      <c r="O44" s="14">
        <f>VLOOKUP(B44,'[1]Sheet 1'!$A$2:$F$73,5,FALSE)</f>
        <v>535</v>
      </c>
      <c r="P44" s="14">
        <f>VLOOKUP(B44,'[1]Sheet 1'!$A$2:$F$73,6,FALSE)</f>
        <v>73</v>
      </c>
      <c r="Q44" s="12" t="s">
        <v>9</v>
      </c>
      <c r="R44" s="8" t="e">
        <f>VLOOKUP($B44,Extract_R_xx_xx_26!$B$2:$H$75,2,FALSE)</f>
        <v>#N/A</v>
      </c>
      <c r="S44" s="3" t="e">
        <f>VLOOKUP($B44,Extract_R_xx_xx_26!$B$2:$H$75,3,FALSE)</f>
        <v>#N/A</v>
      </c>
      <c r="T44" s="8" t="e">
        <f>VLOOKUP($B44,Extract_R_xx_xx_26!$B$2:$H$75,4,FALSE)</f>
        <v>#N/A</v>
      </c>
      <c r="U44" s="15">
        <f>VLOOKUP(B44,'[2]Sheet 1'!$A$2:$F$55,2,FALSE)</f>
        <v>98.7</v>
      </c>
      <c r="V44" s="15">
        <f>VLOOKUP(B44,'[2]Sheet 1'!$A$2:$F$55,3,FALSE)</f>
        <v>129.69999999999999</v>
      </c>
      <c r="W44" s="15">
        <f>VLOOKUP(B44,'[2]Sheet 1'!$A$2:$F$55,4,FALSE)</f>
        <v>137.9</v>
      </c>
      <c r="X44" s="15">
        <f>VLOOKUP(B44,'[3]Sheet 1'!$A$2:$H$78,3,FALSE)</f>
        <v>64.900000000000006</v>
      </c>
      <c r="Y44" s="15">
        <f>VLOOKUP(B44,'[3]Sheet 1'!$A$2:$H$78,4,FALSE)</f>
        <v>49.7</v>
      </c>
      <c r="Z44" s="15">
        <f>VLOOKUP(B44,'[3]Sheet 1'!$A$2:$H$78,5,FALSE)</f>
        <v>48.9</v>
      </c>
      <c r="AA44" s="15">
        <f>VLOOKUP($B44,'[4]Sheet 1'!$A$2:$H$77,3,FALSE)</f>
        <v>4</v>
      </c>
      <c r="AB44" s="15">
        <f>VLOOKUP($B44,'[4]Sheet 1'!$A$2:$H$77,4,FALSE)</f>
        <v>15.3</v>
      </c>
      <c r="AC44" s="15">
        <f>VLOOKUP($B44,'[4]Sheet 1'!$A$2:$H$77,5,FALSE)</f>
        <v>15.1</v>
      </c>
      <c r="AD44" s="15">
        <f>VLOOKUP($B44,'[5]Sheet 1'!$A$2:$G$82,3,FALSE)</f>
        <v>77.7</v>
      </c>
      <c r="AE44" s="15">
        <f>VLOOKUP($B44,'[5]Sheet 1'!$A$2:$G$82,4,FALSE)</f>
        <v>93.5</v>
      </c>
      <c r="AF44" s="15">
        <f>VLOOKUP($B44,'[5]Sheet 1'!$A$2:$G$82,5,FALSE)</f>
        <v>93.5</v>
      </c>
      <c r="AG44" s="15">
        <f>VLOOKUP($B44,'[6]Sheet 1'!$A$2:$G$77,3,FALSE)</f>
        <v>9.5</v>
      </c>
      <c r="AH44" s="15">
        <f>VLOOKUP($B44,'[6]Sheet 1'!$A$2:$G$77,4,FALSE)</f>
        <v>8.6999999999999993</v>
      </c>
      <c r="AI44" s="15">
        <f>VLOOKUP($B44,'[6]Sheet 1'!$A$2:$G$77,5,FALSE)</f>
        <v>9.1</v>
      </c>
      <c r="AJ44" s="18">
        <f>VLOOKUP($B44,'[7]Sheet 1'!$A$2:$F$54,2,FALSE)</f>
        <v>47.2</v>
      </c>
      <c r="AK44" s="18">
        <f>VLOOKUP($B44,'[7]Sheet 1'!$A$2:$F$54,3,FALSE)</f>
        <v>46.7</v>
      </c>
      <c r="AL44" s="18">
        <f>VLOOKUP($B44,'[7]Sheet 1'!$A$2:$F$54,4,FALSE)</f>
        <v>47.8</v>
      </c>
      <c r="AM44" s="18">
        <f>VLOOKUP($B44,'[8]Sheet 1'!$A$2:$F$54,2,FALSE)</f>
        <v>67.8</v>
      </c>
      <c r="AN44" s="18">
        <f>VLOOKUP($B44,'[8]Sheet 1'!$A$2:$F$54,3,FALSE)</f>
        <v>62.3</v>
      </c>
      <c r="AO44" s="18">
        <f>VLOOKUP($B44,'[8]Sheet 1'!$A$2:$F$54,4,FALSE)</f>
        <v>63.4</v>
      </c>
      <c r="AP44" s="18">
        <f>VLOOKUP($B44,'[24]Sheet 1'!$A$2:$I$53,5,FALSE)</f>
        <v>1.57</v>
      </c>
      <c r="AQ44" s="18">
        <f>VLOOKUP($B44,'[24]Sheet 1'!$A$2:$I$53,6,FALSE)</f>
        <v>1.4</v>
      </c>
      <c r="AR44" s="18">
        <f>VLOOKUP($B44,'[24]Sheet 1'!$A$2:$I$53,8,FALSE)</f>
        <v>1.43</v>
      </c>
      <c r="AS44" s="15">
        <f>VLOOKUP($B44,'[9]Sheet 1'!$A$2:$I$80,5,FALSE)</f>
        <v>19.3</v>
      </c>
      <c r="AT44" s="15">
        <f>VLOOKUP($B44,'[9]Sheet 1'!$A$2:$I$80,6,FALSE)</f>
        <v>21.9</v>
      </c>
      <c r="AU44" s="15">
        <f>VLOOKUP($B44,'[9]Sheet 1'!$A$2:$I$80,8,FALSE)</f>
        <v>21.3</v>
      </c>
      <c r="AV44" s="15">
        <f>VLOOKUP($B44,'[10]Sheet 1'!$A$2:$D$55,2,FALSE)</f>
        <v>38.200000000000003</v>
      </c>
      <c r="AW44" s="15">
        <f>VLOOKUP($B44,'[10]Sheet 1'!$A$2:$D$55,3,FALSE)</f>
        <v>52.1</v>
      </c>
      <c r="AX44" s="15">
        <f>VLOOKUP($B44,'[10]Sheet 1'!$A$2:$D$55,4,FALSE)</f>
        <v>50.7</v>
      </c>
      <c r="AY44" s="15">
        <f>VLOOKUP($B44,'[11]Sheet 1'!$A$2:$D$55,2,FALSE)</f>
        <v>46.1</v>
      </c>
      <c r="AZ44" s="15">
        <f>VLOOKUP($B44,'[11]Sheet 1'!$A$2:$D$55,3,FALSE)</f>
        <v>32.200000000000003</v>
      </c>
      <c r="BA44" s="15">
        <f>VLOOKUP($B44,'[11]Sheet 1'!$A$2:$D$55,4,FALSE)</f>
        <v>31.8</v>
      </c>
      <c r="BB44" s="15">
        <f>VLOOKUP($B44,'[12]Sheet 1'!$A$2:$D$55,2,FALSE)</f>
        <v>9.1999999999999993</v>
      </c>
      <c r="BC44" s="15">
        <f>VLOOKUP($B44,'[12]Sheet 1'!$A$2:$D$55,3,FALSE)</f>
        <v>8.4</v>
      </c>
      <c r="BD44" s="15">
        <f>VLOOKUP($B44,'[12]Sheet 1'!$A$2:$D$55,4,FALSE)</f>
        <v>9.9</v>
      </c>
      <c r="BH44" s="15">
        <f>VLOOKUP($B44,'[13]Sheet 1'!$A$2:$D$55,2,FALSE)</f>
        <v>2</v>
      </c>
      <c r="BI44" s="15">
        <f>VLOOKUP($B44,'[13]Sheet 1'!$A$2:$D$55,3,FALSE)</f>
        <v>1</v>
      </c>
      <c r="BJ44" s="15">
        <f>VLOOKUP($B44,'[13]Sheet 1'!$A$2:$D$55,4,FALSE)</f>
        <v>1.2</v>
      </c>
      <c r="BK44" s="19">
        <f>VLOOKUP($B44,'[14]Sheet 1'!$A$2:$E$56,3,FALSE)</f>
        <v>65.5</v>
      </c>
      <c r="BL44" s="19">
        <f>VLOOKUP($B44,'[14]Sheet 1'!$A$2:$E$56,4,FALSE)</f>
        <v>81.8</v>
      </c>
      <c r="BM44" s="19">
        <f>VLOOKUP($B44,'[14]Sheet 1'!$A$2:$E$56,5,FALSE)</f>
        <v>82.7</v>
      </c>
      <c r="BN44" s="19">
        <f>VLOOKUP($B44,'[14]Sheet 1'!$A$57:$E$111,3,FALSE)</f>
        <v>80.5</v>
      </c>
      <c r="BO44" s="19">
        <f>VLOOKUP($B44,'[14]Sheet 1'!$A$57:$E$111,4,FALSE)</f>
        <v>86.8</v>
      </c>
      <c r="BP44" s="19">
        <f>VLOOKUP($B44,'[14]Sheet 1'!$A$57:$E$111,5,FALSE)</f>
        <v>88.6</v>
      </c>
      <c r="BQ44" s="19">
        <f>VLOOKUP($B44,'[14]Sheet 1'!$A$112:$E$163,3,FALSE)</f>
        <v>62.5</v>
      </c>
      <c r="BR44" s="19">
        <f>VLOOKUP($B44,'[14]Sheet 1'!$A$112:$E$163,4,FALSE)</f>
        <v>79.400000000000006</v>
      </c>
      <c r="BS44" s="19">
        <f>VLOOKUP($B44,'[14]Sheet 1'!$A$112:$E$163,5,FALSE)</f>
        <v>79.7</v>
      </c>
      <c r="BT44" s="19">
        <f>VLOOKUP($B44,'[15]Sheet 1'!$A$2:$H$55,2,FALSE)</f>
        <v>68.599999999999994</v>
      </c>
      <c r="BU44" s="19">
        <f>VLOOKUP($B44,'[15]Sheet 1'!$A$2:$H$55,3,FALSE)</f>
        <v>80.900000000000006</v>
      </c>
      <c r="BV44" s="19">
        <f>VLOOKUP($B44,'[15]Sheet 1'!$A$2:$H$55,4,FALSE)</f>
        <v>81.3</v>
      </c>
      <c r="BW44" s="15">
        <f>VLOOKUP($B44,'[16]Sheet 1'!$A$2:$D$55,2,FALSE)</f>
        <v>-10.8</v>
      </c>
      <c r="BX44" s="15">
        <f>VLOOKUP($B44,'[16]Sheet 1'!$A$2:$D$55,3,FALSE)</f>
        <v>-12.9</v>
      </c>
      <c r="BY44" s="15">
        <f>VLOOKUP($B44,'[16]Sheet 1'!$A$2:$D$55,4,FALSE)</f>
        <v>-11.7</v>
      </c>
      <c r="BZ44" s="15">
        <f>VLOOKUP($B44,'[17]Sheet 1'!$A$2:$D$55,2,FALSE)</f>
        <v>5.8</v>
      </c>
      <c r="CA44" s="15">
        <f>VLOOKUP($B44,'[17]Sheet 1'!$A$2:$D$55,3,FALSE)</f>
        <v>8.1</v>
      </c>
      <c r="CB44" s="15">
        <f>VLOOKUP($B44,'[17]Sheet 1'!$A$2:$D$55,4,FALSE)</f>
        <v>7.9</v>
      </c>
      <c r="CC44" s="18">
        <f>VLOOKUP($B44,'[18]Sheet 1'!$A$2:$D$55,2,FALSE)</f>
        <v>13.8</v>
      </c>
      <c r="CD44" s="18">
        <f>VLOOKUP($B44,'[18]Sheet 1'!$A$2:$D$55,3,FALSE)</f>
        <v>15.1</v>
      </c>
      <c r="CE44" s="18">
        <f>VLOOKUP($B44,'[18]Sheet 1'!$A$2:$D$55,4,FALSE)</f>
        <v>15.3</v>
      </c>
      <c r="CF44" s="19">
        <f>VLOOKUP($B44,'[19]Sheet 1'!$A$2:$D$55,2,FALSE)</f>
        <v>13.9</v>
      </c>
      <c r="CG44" s="19">
        <f>VLOOKUP($B44,'[19]Sheet 1'!$A$2:$D$55,3,FALSE)</f>
        <v>14.6</v>
      </c>
      <c r="CH44" s="19">
        <f>VLOOKUP($B44,'[19]Sheet 1'!$A$2:$D$55,4,FALSE)</f>
        <v>14.6</v>
      </c>
      <c r="CI44" s="4"/>
      <c r="CJ44" s="4"/>
      <c r="CK44" s="4"/>
      <c r="CL44" s="6" t="s">
        <v>293</v>
      </c>
      <c r="CM44" s="3" t="s">
        <v>293</v>
      </c>
      <c r="CN44" s="8" t="s">
        <v>293</v>
      </c>
      <c r="CO44" s="15">
        <f>VLOOKUP($B44,'[20]Sheet 1'!$C$2:$H$80,4,FALSE)</f>
        <v>82.3</v>
      </c>
      <c r="CP44" s="15">
        <f>VLOOKUP($B44,'[20]Sheet 1'!$C$2:$H$80,5,FALSE)</f>
        <v>80.599999999999994</v>
      </c>
      <c r="CQ44" s="15">
        <f>VLOOKUP($B44,'[20]Sheet 1'!$C$2:$H$80,6,FALSE)</f>
        <v>73.900000000000006</v>
      </c>
      <c r="CR44" s="15">
        <f>VLOOKUP($B44,'[21]Sheet 1'!$C$2:$H$80,4,FALSE)</f>
        <v>3.3</v>
      </c>
      <c r="CS44" s="15">
        <f>VLOOKUP($B44,'[21]Sheet 1'!$C$2:$H$80,5,FALSE)</f>
        <v>5.7</v>
      </c>
      <c r="CT44" s="15">
        <f>VLOOKUP($B44,'[21]Sheet 1'!$C$2:$H$80,6,FALSE)</f>
        <v>5.8</v>
      </c>
      <c r="CU44" s="15">
        <f>VLOOKUP($B44,'[22]Sheet 1'!$A$2:$E$80,3,FALSE)</f>
        <v>44.7</v>
      </c>
      <c r="CV44" s="15">
        <f>VLOOKUP($B44,'[22]Sheet 1'!$A$2:$E$80,4,FALSE)</f>
        <v>43.4</v>
      </c>
      <c r="CW44" s="15">
        <f>VLOOKUP($B44,'[22]Sheet 1'!$A$2:$E$80,5,FALSE)</f>
        <v>43.7</v>
      </c>
      <c r="CX44" s="4" t="str">
        <f t="shared" si="1"/>
        <v>9830625M</v>
      </c>
      <c r="CY44" s="6" t="s">
        <v>293</v>
      </c>
      <c r="CZ44" s="6" t="s">
        <v>293</v>
      </c>
      <c r="DA44" s="6" t="s">
        <v>293</v>
      </c>
      <c r="DD44" s="10"/>
    </row>
    <row r="45" spans="1:108">
      <c r="A45" s="2" t="s">
        <v>170</v>
      </c>
      <c r="B45" s="2" t="s">
        <v>89</v>
      </c>
      <c r="C45" s="2" t="s">
        <v>23</v>
      </c>
      <c r="D45" s="2" t="s">
        <v>124</v>
      </c>
      <c r="E45" s="2" t="s">
        <v>105</v>
      </c>
      <c r="F45" s="3">
        <v>413</v>
      </c>
      <c r="G45" s="3" t="s">
        <v>9</v>
      </c>
      <c r="H45" s="3" t="s">
        <v>9</v>
      </c>
      <c r="I45" s="12">
        <v>297</v>
      </c>
      <c r="J45" s="13" t="s">
        <v>9</v>
      </c>
      <c r="K45" s="13" t="s">
        <v>9</v>
      </c>
      <c r="L45" s="12">
        <v>325</v>
      </c>
      <c r="M45" s="13" t="s">
        <v>9</v>
      </c>
      <c r="N45" s="13" t="s">
        <v>9</v>
      </c>
      <c r="O45" s="14">
        <f>VLOOKUP(B45,'[1]Sheet 1'!$A$2:$F$73,5,FALSE)</f>
        <v>338</v>
      </c>
      <c r="P45" s="12" t="s">
        <v>9</v>
      </c>
      <c r="Q45" s="12" t="s">
        <v>9</v>
      </c>
      <c r="R45" s="8" t="e">
        <f>VLOOKUP($B45,Extract_R_xx_xx_26!$B$2:$H$75,2,FALSE)</f>
        <v>#N/A</v>
      </c>
      <c r="S45" s="3" t="e">
        <f>VLOOKUP($B45,Extract_R_xx_xx_26!$B$2:$H$75,3,FALSE)</f>
        <v>#N/A</v>
      </c>
      <c r="T45" s="8" t="e">
        <f>VLOOKUP($B45,Extract_R_xx_xx_26!$B$2:$H$75,4,FALSE)</f>
        <v>#N/A</v>
      </c>
      <c r="U45" s="15">
        <f>VLOOKUP(B45,'[2]Sheet 1'!$A$2:$F$55,2,FALSE)</f>
        <v>110.8</v>
      </c>
      <c r="V45" s="15">
        <f>VLOOKUP(B45,'[2]Sheet 1'!$A$2:$F$55,3,FALSE)</f>
        <v>129.69999999999999</v>
      </c>
      <c r="W45" s="15">
        <f>VLOOKUP(B45,'[2]Sheet 1'!$A$2:$F$55,4,FALSE)</f>
        <v>137.9</v>
      </c>
      <c r="X45" s="15">
        <f>VLOOKUP(B45,'[3]Sheet 1'!$A$2:$H$78,3,FALSE)</f>
        <v>39</v>
      </c>
      <c r="Y45" s="15">
        <f>VLOOKUP(B45,'[3]Sheet 1'!$A$2:$H$78,4,FALSE)</f>
        <v>49.7</v>
      </c>
      <c r="Z45" s="15">
        <f>VLOOKUP(B45,'[3]Sheet 1'!$A$2:$H$78,5,FALSE)</f>
        <v>48.9</v>
      </c>
      <c r="AA45" s="15">
        <f>VLOOKUP($B45,'[4]Sheet 1'!$A$2:$H$77,3,FALSE)</f>
        <v>9.5</v>
      </c>
      <c r="AB45" s="15">
        <f>VLOOKUP($B45,'[4]Sheet 1'!$A$2:$H$77,4,FALSE)</f>
        <v>15.3</v>
      </c>
      <c r="AC45" s="15">
        <f>VLOOKUP($B45,'[4]Sheet 1'!$A$2:$H$77,5,FALSE)</f>
        <v>15.1</v>
      </c>
      <c r="AD45" s="15">
        <f>VLOOKUP($B45,'[5]Sheet 1'!$A$2:$G$82,3,FALSE)</f>
        <v>97.2</v>
      </c>
      <c r="AE45" s="15">
        <f>VLOOKUP($B45,'[5]Sheet 1'!$A$2:$G$82,4,FALSE)</f>
        <v>93.5</v>
      </c>
      <c r="AF45" s="15">
        <f>VLOOKUP($B45,'[5]Sheet 1'!$A$2:$G$82,5,FALSE)</f>
        <v>93.5</v>
      </c>
      <c r="AG45" s="15">
        <f>VLOOKUP($B45,'[6]Sheet 1'!$A$2:$G$77,3,FALSE)</f>
        <v>8.3000000000000007</v>
      </c>
      <c r="AH45" s="15">
        <f>VLOOKUP($B45,'[6]Sheet 1'!$A$2:$G$77,4,FALSE)</f>
        <v>8.6999999999999993</v>
      </c>
      <c r="AI45" s="15">
        <f>VLOOKUP($B45,'[6]Sheet 1'!$A$2:$G$77,5,FALSE)</f>
        <v>9.1</v>
      </c>
      <c r="AJ45" s="18">
        <f>VLOOKUP($B45,'[7]Sheet 1'!$A$2:$F$54,2,FALSE)</f>
        <v>41.2</v>
      </c>
      <c r="AK45" s="18">
        <f>VLOOKUP($B45,'[7]Sheet 1'!$A$2:$F$54,3,FALSE)</f>
        <v>46.7</v>
      </c>
      <c r="AL45" s="18">
        <f>VLOOKUP($B45,'[7]Sheet 1'!$A$2:$F$54,4,FALSE)</f>
        <v>47.8</v>
      </c>
      <c r="AM45" s="18">
        <f>VLOOKUP($B45,'[8]Sheet 1'!$A$2:$F$54,2,FALSE)</f>
        <v>51.7</v>
      </c>
      <c r="AN45" s="18">
        <f>VLOOKUP($B45,'[8]Sheet 1'!$A$2:$F$54,3,FALSE)</f>
        <v>62.3</v>
      </c>
      <c r="AO45" s="18">
        <f>VLOOKUP($B45,'[8]Sheet 1'!$A$2:$F$54,4,FALSE)</f>
        <v>63.4</v>
      </c>
      <c r="AP45" s="18">
        <f>VLOOKUP($B45,'[24]Sheet 1'!$A$2:$I$53,5,FALSE)</f>
        <v>1.49</v>
      </c>
      <c r="AQ45" s="18">
        <f>VLOOKUP($B45,'[24]Sheet 1'!$A$2:$I$53,6,FALSE)</f>
        <v>1.4</v>
      </c>
      <c r="AR45" s="18">
        <f>VLOOKUP($B45,'[24]Sheet 1'!$A$2:$I$53,8,FALSE)</f>
        <v>1.43</v>
      </c>
      <c r="AS45" s="15">
        <f>VLOOKUP($B45,'[9]Sheet 1'!$A$2:$I$80,5,FALSE)</f>
        <v>20.399999999999999</v>
      </c>
      <c r="AT45" s="15">
        <f>VLOOKUP($B45,'[9]Sheet 1'!$A$2:$I$80,6,FALSE)</f>
        <v>21.9</v>
      </c>
      <c r="AU45" s="15">
        <f>VLOOKUP($B45,'[9]Sheet 1'!$A$2:$I$80,8,FALSE)</f>
        <v>21.3</v>
      </c>
      <c r="AV45" s="15">
        <f>VLOOKUP($B45,'[10]Sheet 1'!$A$2:$D$55,2,FALSE)</f>
        <v>54</v>
      </c>
      <c r="AW45" s="15">
        <f>VLOOKUP($B45,'[10]Sheet 1'!$A$2:$D$55,3,FALSE)</f>
        <v>52.1</v>
      </c>
      <c r="AX45" s="15">
        <f>VLOOKUP($B45,'[10]Sheet 1'!$A$2:$D$55,4,FALSE)</f>
        <v>50.7</v>
      </c>
      <c r="AY45" s="15">
        <f>VLOOKUP($B45,'[11]Sheet 1'!$A$2:$D$55,2,FALSE)</f>
        <v>27</v>
      </c>
      <c r="AZ45" s="15">
        <f>VLOOKUP($B45,'[11]Sheet 1'!$A$2:$D$55,3,FALSE)</f>
        <v>32.200000000000003</v>
      </c>
      <c r="BA45" s="15">
        <f>VLOOKUP($B45,'[11]Sheet 1'!$A$2:$D$55,4,FALSE)</f>
        <v>31.8</v>
      </c>
      <c r="BB45" s="15">
        <f>VLOOKUP($B45,'[12]Sheet 1'!$A$2:$D$55,2,FALSE)</f>
        <v>9.5</v>
      </c>
      <c r="BC45" s="15">
        <f>VLOOKUP($B45,'[12]Sheet 1'!$A$2:$D$55,3,FALSE)</f>
        <v>8.4</v>
      </c>
      <c r="BD45" s="15">
        <f>VLOOKUP($B45,'[12]Sheet 1'!$A$2:$D$55,4,FALSE)</f>
        <v>9.9</v>
      </c>
      <c r="BH45" s="15">
        <f>VLOOKUP($B45,'[13]Sheet 1'!$A$2:$D$55,2,FALSE)</f>
        <v>4.8</v>
      </c>
      <c r="BI45" s="15">
        <f>VLOOKUP($B45,'[13]Sheet 1'!$A$2:$D$55,3,FALSE)</f>
        <v>1</v>
      </c>
      <c r="BJ45" s="15">
        <f>VLOOKUP($B45,'[13]Sheet 1'!$A$2:$D$55,4,FALSE)</f>
        <v>1.2</v>
      </c>
      <c r="BK45" s="19">
        <f>VLOOKUP($B45,'[14]Sheet 1'!$A$2:$E$56,3,FALSE)</f>
        <v>92.5</v>
      </c>
      <c r="BL45" s="19">
        <f>VLOOKUP($B45,'[14]Sheet 1'!$A$2:$E$56,4,FALSE)</f>
        <v>81.8</v>
      </c>
      <c r="BM45" s="19">
        <f>VLOOKUP($B45,'[14]Sheet 1'!$A$2:$E$56,5,FALSE)</f>
        <v>82.7</v>
      </c>
      <c r="BN45" s="19">
        <f>VLOOKUP($B45,'[14]Sheet 1'!$A$57:$E$111,3,FALSE)</f>
        <v>94.4</v>
      </c>
      <c r="BO45" s="19">
        <f>VLOOKUP($B45,'[14]Sheet 1'!$A$57:$E$111,4,FALSE)</f>
        <v>86.8</v>
      </c>
      <c r="BP45" s="19">
        <f>VLOOKUP($B45,'[14]Sheet 1'!$A$57:$E$111,5,FALSE)</f>
        <v>88.6</v>
      </c>
      <c r="BQ45" s="19">
        <f>VLOOKUP($B45,'[14]Sheet 1'!$A$112:$E$163,3,FALSE)</f>
        <v>55.6</v>
      </c>
      <c r="BR45" s="19">
        <f>VLOOKUP($B45,'[14]Sheet 1'!$A$112:$E$163,4,FALSE)</f>
        <v>79.400000000000006</v>
      </c>
      <c r="BS45" s="19">
        <f>VLOOKUP($B45,'[14]Sheet 1'!$A$112:$E$163,5,FALSE)</f>
        <v>79.7</v>
      </c>
      <c r="BT45" s="19">
        <f>VLOOKUP($B45,'[15]Sheet 1'!$A$2:$H$55,2,FALSE)</f>
        <v>74.599999999999994</v>
      </c>
      <c r="BU45" s="19">
        <f>VLOOKUP($B45,'[15]Sheet 1'!$A$2:$H$55,3,FALSE)</f>
        <v>80.900000000000006</v>
      </c>
      <c r="BV45" s="19">
        <f>VLOOKUP($B45,'[15]Sheet 1'!$A$2:$H$55,4,FALSE)</f>
        <v>81.3</v>
      </c>
      <c r="BW45" s="15">
        <f>VLOOKUP($B45,'[16]Sheet 1'!$A$2:$D$55,2,FALSE)</f>
        <v>-16.899999999999999</v>
      </c>
      <c r="BX45" s="15">
        <f>VLOOKUP($B45,'[16]Sheet 1'!$A$2:$D$55,3,FALSE)</f>
        <v>-12.9</v>
      </c>
      <c r="BY45" s="15">
        <f>VLOOKUP($B45,'[16]Sheet 1'!$A$2:$D$55,4,FALSE)</f>
        <v>-11.7</v>
      </c>
      <c r="BZ45" s="15">
        <f>VLOOKUP($B45,'[17]Sheet 1'!$A$2:$D$55,2,FALSE)</f>
        <v>7.9</v>
      </c>
      <c r="CA45" s="15">
        <f>VLOOKUP($B45,'[17]Sheet 1'!$A$2:$D$55,3,FALSE)</f>
        <v>8.1</v>
      </c>
      <c r="CB45" s="15">
        <f>VLOOKUP($B45,'[17]Sheet 1'!$A$2:$D$55,4,FALSE)</f>
        <v>7.9</v>
      </c>
      <c r="CC45" s="18">
        <f>VLOOKUP($B45,'[18]Sheet 1'!$A$2:$D$55,2,FALSE)</f>
        <v>15.3</v>
      </c>
      <c r="CD45" s="18">
        <f>VLOOKUP($B45,'[18]Sheet 1'!$A$2:$D$55,3,FALSE)</f>
        <v>15.1</v>
      </c>
      <c r="CE45" s="18">
        <f>VLOOKUP($B45,'[18]Sheet 1'!$A$2:$D$55,4,FALSE)</f>
        <v>15.3</v>
      </c>
      <c r="CF45" s="19">
        <f>VLOOKUP($B45,'[19]Sheet 1'!$A$2:$D$55,2,FALSE)</f>
        <v>14</v>
      </c>
      <c r="CG45" s="19">
        <f>VLOOKUP($B45,'[19]Sheet 1'!$A$2:$D$55,3,FALSE)</f>
        <v>14.6</v>
      </c>
      <c r="CH45" s="19">
        <f>VLOOKUP($B45,'[19]Sheet 1'!$A$2:$D$55,4,FALSE)</f>
        <v>14.6</v>
      </c>
      <c r="CI45" s="4"/>
      <c r="CJ45" s="4"/>
      <c r="CK45" s="4"/>
      <c r="CL45" s="6" t="s">
        <v>293</v>
      </c>
      <c r="CM45" s="3" t="s">
        <v>293</v>
      </c>
      <c r="CN45" s="8" t="s">
        <v>293</v>
      </c>
      <c r="CO45" s="15">
        <f>VLOOKUP($B45,'[20]Sheet 1'!$C$2:$H$80,4,FALSE)</f>
        <v>91.6</v>
      </c>
      <c r="CP45" s="15">
        <f>VLOOKUP($B45,'[20]Sheet 1'!$C$2:$H$80,5,FALSE)</f>
        <v>80.599999999999994</v>
      </c>
      <c r="CQ45" s="15">
        <f>VLOOKUP($B45,'[20]Sheet 1'!$C$2:$H$80,6,FALSE)</f>
        <v>73.900000000000006</v>
      </c>
      <c r="CR45" s="15">
        <f>VLOOKUP($B45,'[21]Sheet 1'!$C$2:$H$80,4,FALSE)</f>
        <v>6.2</v>
      </c>
      <c r="CS45" s="15">
        <f>VLOOKUP($B45,'[21]Sheet 1'!$C$2:$H$80,5,FALSE)</f>
        <v>5.7</v>
      </c>
      <c r="CT45" s="15">
        <f>VLOOKUP($B45,'[21]Sheet 1'!$C$2:$H$80,6,FALSE)</f>
        <v>5.8</v>
      </c>
      <c r="CU45" s="15">
        <f>VLOOKUP($B45,'[22]Sheet 1'!$A$2:$E$80,3,FALSE)</f>
        <v>44.3</v>
      </c>
      <c r="CV45" s="15">
        <f>VLOOKUP($B45,'[22]Sheet 1'!$A$2:$E$80,4,FALSE)</f>
        <v>43.4</v>
      </c>
      <c r="CW45" s="15">
        <f>VLOOKUP($B45,'[22]Sheet 1'!$A$2:$E$80,5,FALSE)</f>
        <v>43.7</v>
      </c>
      <c r="CX45" s="4" t="str">
        <f t="shared" si="1"/>
        <v>9830626N</v>
      </c>
      <c r="CY45" s="6" t="s">
        <v>293</v>
      </c>
      <c r="CZ45" s="6" t="s">
        <v>293</v>
      </c>
      <c r="DA45" s="6" t="s">
        <v>293</v>
      </c>
      <c r="DD45" s="10"/>
    </row>
    <row r="46" spans="1:108">
      <c r="A46" s="2" t="s">
        <v>171</v>
      </c>
      <c r="B46" s="2" t="s">
        <v>90</v>
      </c>
      <c r="C46" s="2" t="s">
        <v>23</v>
      </c>
      <c r="D46" s="2" t="s">
        <v>127</v>
      </c>
      <c r="E46" s="2" t="s">
        <v>105</v>
      </c>
      <c r="F46" s="3">
        <v>109</v>
      </c>
      <c r="G46" s="3" t="s">
        <v>9</v>
      </c>
      <c r="H46" s="3" t="s">
        <v>9</v>
      </c>
      <c r="I46" s="12">
        <v>127</v>
      </c>
      <c r="J46" s="13" t="s">
        <v>9</v>
      </c>
      <c r="K46" s="13" t="s">
        <v>9</v>
      </c>
      <c r="L46" s="12">
        <v>118</v>
      </c>
      <c r="M46" s="13" t="s">
        <v>9</v>
      </c>
      <c r="N46" s="13" t="s">
        <v>9</v>
      </c>
      <c r="O46" s="14">
        <f>VLOOKUP(B46,'[1]Sheet 1'!$A$2:$F$73,5,FALSE)</f>
        <v>107</v>
      </c>
      <c r="P46" s="12" t="s">
        <v>9</v>
      </c>
      <c r="Q46" s="12" t="s">
        <v>9</v>
      </c>
      <c r="R46" s="8" t="e">
        <f>VLOOKUP($B46,Extract_R_xx_xx_26!$B$2:$H$75,2,FALSE)</f>
        <v>#N/A</v>
      </c>
      <c r="S46" s="3" t="e">
        <f>VLOOKUP($B46,Extract_R_xx_xx_26!$B$2:$H$75,3,FALSE)</f>
        <v>#N/A</v>
      </c>
      <c r="T46" s="8" t="e">
        <f>VLOOKUP($B46,Extract_R_xx_xx_26!$B$2:$H$75,4,FALSE)</f>
        <v>#N/A</v>
      </c>
      <c r="U46" s="15">
        <f>VLOOKUP(B46,'[2]Sheet 1'!$A$2:$F$55,2,FALSE)</f>
        <v>181.7</v>
      </c>
      <c r="V46" s="15">
        <f>VLOOKUP(B46,'[2]Sheet 1'!$A$2:$F$55,3,FALSE)</f>
        <v>129.69999999999999</v>
      </c>
      <c r="W46" s="15">
        <f>VLOOKUP(B46,'[2]Sheet 1'!$A$2:$F$55,4,FALSE)</f>
        <v>137.9</v>
      </c>
      <c r="X46" s="15">
        <f>VLOOKUP(B46,'[3]Sheet 1'!$A$2:$H$78,3,FALSE)</f>
        <v>73.8</v>
      </c>
      <c r="Y46" s="15">
        <f>VLOOKUP(B46,'[3]Sheet 1'!$A$2:$H$78,4,FALSE)</f>
        <v>49.7</v>
      </c>
      <c r="Z46" s="15">
        <f>VLOOKUP(B46,'[3]Sheet 1'!$A$2:$H$78,5,FALSE)</f>
        <v>48.9</v>
      </c>
      <c r="AA46" s="15">
        <f>VLOOKUP($B46,'[4]Sheet 1'!$A$2:$H$77,3,FALSE)</f>
        <v>6.5</v>
      </c>
      <c r="AB46" s="15">
        <f>VLOOKUP($B46,'[4]Sheet 1'!$A$2:$H$77,4,FALSE)</f>
        <v>15.3</v>
      </c>
      <c r="AC46" s="15">
        <f>VLOOKUP($B46,'[4]Sheet 1'!$A$2:$H$77,5,FALSE)</f>
        <v>15.1</v>
      </c>
      <c r="AD46" s="15">
        <f>VLOOKUP($B46,'[5]Sheet 1'!$A$2:$G$82,3,FALSE)</f>
        <v>76.7</v>
      </c>
      <c r="AE46" s="15">
        <f>VLOOKUP($B46,'[5]Sheet 1'!$A$2:$G$82,4,FALSE)</f>
        <v>93.5</v>
      </c>
      <c r="AF46" s="15">
        <f>VLOOKUP($B46,'[5]Sheet 1'!$A$2:$G$82,5,FALSE)</f>
        <v>93.5</v>
      </c>
      <c r="AG46" s="15">
        <f>VLOOKUP($B46,'[6]Sheet 1'!$A$2:$G$77,3,FALSE)</f>
        <v>10.7</v>
      </c>
      <c r="AH46" s="15">
        <f>VLOOKUP($B46,'[6]Sheet 1'!$A$2:$G$77,4,FALSE)</f>
        <v>8.6999999999999993</v>
      </c>
      <c r="AI46" s="15">
        <f>VLOOKUP($B46,'[6]Sheet 1'!$A$2:$G$77,5,FALSE)</f>
        <v>9.1</v>
      </c>
      <c r="AJ46" s="18">
        <f>VLOOKUP($B46,'[7]Sheet 1'!$A$2:$F$54,2,FALSE)</f>
        <v>48</v>
      </c>
      <c r="AK46" s="18">
        <f>VLOOKUP($B46,'[7]Sheet 1'!$A$2:$F$54,3,FALSE)</f>
        <v>46.7</v>
      </c>
      <c r="AL46" s="18">
        <f>VLOOKUP($B46,'[7]Sheet 1'!$A$2:$F$54,4,FALSE)</f>
        <v>47.8</v>
      </c>
      <c r="AM46" s="18">
        <f>VLOOKUP($B46,'[8]Sheet 1'!$A$2:$F$54,2,FALSE)</f>
        <v>92.3</v>
      </c>
      <c r="AN46" s="18">
        <f>VLOOKUP($B46,'[8]Sheet 1'!$A$2:$F$54,3,FALSE)</f>
        <v>62.3</v>
      </c>
      <c r="AO46" s="18">
        <f>VLOOKUP($B46,'[8]Sheet 1'!$A$2:$F$54,4,FALSE)</f>
        <v>63.4</v>
      </c>
      <c r="AP46" s="18">
        <f>VLOOKUP($B46,'[24]Sheet 1'!$A$2:$I$53,5,FALSE)</f>
        <v>1.71</v>
      </c>
      <c r="AQ46" s="18">
        <f>VLOOKUP($B46,'[24]Sheet 1'!$A$2:$I$53,6,FALSE)</f>
        <v>1.4</v>
      </c>
      <c r="AR46" s="18">
        <f>VLOOKUP($B46,'[24]Sheet 1'!$A$2:$I$53,8,FALSE)</f>
        <v>1.43</v>
      </c>
      <c r="AS46" s="15">
        <f>VLOOKUP($B46,'[9]Sheet 1'!$A$2:$I$80,5,FALSE)</f>
        <v>17.8</v>
      </c>
      <c r="AT46" s="15">
        <f>VLOOKUP($B46,'[9]Sheet 1'!$A$2:$I$80,6,FALSE)</f>
        <v>21.9</v>
      </c>
      <c r="AU46" s="15">
        <f>VLOOKUP($B46,'[9]Sheet 1'!$A$2:$I$80,8,FALSE)</f>
        <v>21.3</v>
      </c>
      <c r="AV46" s="15">
        <f>VLOOKUP($B46,'[10]Sheet 1'!$A$2:$D$55,2,FALSE)</f>
        <v>27.8</v>
      </c>
      <c r="AW46" s="15">
        <f>VLOOKUP($B46,'[10]Sheet 1'!$A$2:$D$55,3,FALSE)</f>
        <v>52.1</v>
      </c>
      <c r="AX46" s="15">
        <f>VLOOKUP($B46,'[10]Sheet 1'!$A$2:$D$55,4,FALSE)</f>
        <v>50.7</v>
      </c>
      <c r="AY46" s="15">
        <f>VLOOKUP($B46,'[11]Sheet 1'!$A$2:$D$55,2,FALSE)</f>
        <v>38.9</v>
      </c>
      <c r="AZ46" s="15">
        <f>VLOOKUP($B46,'[11]Sheet 1'!$A$2:$D$55,3,FALSE)</f>
        <v>32.200000000000003</v>
      </c>
      <c r="BA46" s="15">
        <f>VLOOKUP($B46,'[11]Sheet 1'!$A$2:$D$55,4,FALSE)</f>
        <v>31.8</v>
      </c>
      <c r="BB46" s="15">
        <f>VLOOKUP($B46,'[12]Sheet 1'!$A$2:$D$55,2,FALSE)</f>
        <v>5.6</v>
      </c>
      <c r="BC46" s="15">
        <f>VLOOKUP($B46,'[12]Sheet 1'!$A$2:$D$55,3,FALSE)</f>
        <v>8.4</v>
      </c>
      <c r="BD46" s="15">
        <f>VLOOKUP($B46,'[12]Sheet 1'!$A$2:$D$55,4,FALSE)</f>
        <v>9.9</v>
      </c>
      <c r="BH46" s="15">
        <f>VLOOKUP($B46,'[13]Sheet 1'!$A$2:$D$55,2,FALSE)</f>
        <v>0</v>
      </c>
      <c r="BI46" s="15">
        <f>VLOOKUP($B46,'[13]Sheet 1'!$A$2:$D$55,3,FALSE)</f>
        <v>1</v>
      </c>
      <c r="BJ46" s="15">
        <f>VLOOKUP($B46,'[13]Sheet 1'!$A$2:$D$55,4,FALSE)</f>
        <v>1.2</v>
      </c>
      <c r="BK46" s="19">
        <f>VLOOKUP($B46,'[14]Sheet 1'!$A$2:$E$56,3,FALSE)</f>
        <v>50</v>
      </c>
      <c r="BL46" s="19">
        <f>VLOOKUP($B46,'[14]Sheet 1'!$A$2:$E$56,4,FALSE)</f>
        <v>81.8</v>
      </c>
      <c r="BM46" s="19">
        <f>VLOOKUP($B46,'[14]Sheet 1'!$A$2:$E$56,5,FALSE)</f>
        <v>82.7</v>
      </c>
      <c r="BN46" s="19">
        <f>VLOOKUP($B46,'[14]Sheet 1'!$A$57:$E$111,3,FALSE)</f>
        <v>100</v>
      </c>
      <c r="BO46" s="19">
        <f>VLOOKUP($B46,'[14]Sheet 1'!$A$57:$E$111,4,FALSE)</f>
        <v>86.8</v>
      </c>
      <c r="BP46" s="19">
        <f>VLOOKUP($B46,'[14]Sheet 1'!$A$57:$E$111,5,FALSE)</f>
        <v>88.6</v>
      </c>
      <c r="BQ46" s="19">
        <f>VLOOKUP($B46,'[14]Sheet 1'!$A$112:$E$163,3,FALSE)</f>
        <v>75</v>
      </c>
      <c r="BR46" s="19">
        <f>VLOOKUP($B46,'[14]Sheet 1'!$A$112:$E$163,4,FALSE)</f>
        <v>79.400000000000006</v>
      </c>
      <c r="BS46" s="19">
        <f>VLOOKUP($B46,'[14]Sheet 1'!$A$112:$E$163,5,FALSE)</f>
        <v>79.7</v>
      </c>
      <c r="BT46" s="19">
        <f>VLOOKUP($B46,'[15]Sheet 1'!$A$2:$H$55,2,FALSE)</f>
        <v>62.5</v>
      </c>
      <c r="BU46" s="19">
        <f>VLOOKUP($B46,'[15]Sheet 1'!$A$2:$H$55,3,FALSE)</f>
        <v>80.900000000000006</v>
      </c>
      <c r="BV46" s="19">
        <f>VLOOKUP($B46,'[15]Sheet 1'!$A$2:$H$55,4,FALSE)</f>
        <v>81.3</v>
      </c>
      <c r="BW46" s="15">
        <f>VLOOKUP($B46,'[16]Sheet 1'!$A$2:$D$55,2,FALSE)</f>
        <v>-5.8</v>
      </c>
      <c r="BX46" s="15">
        <f>VLOOKUP($B46,'[16]Sheet 1'!$A$2:$D$55,3,FALSE)</f>
        <v>-12.9</v>
      </c>
      <c r="BY46" s="15">
        <f>VLOOKUP($B46,'[16]Sheet 1'!$A$2:$D$55,4,FALSE)</f>
        <v>-11.7</v>
      </c>
      <c r="BZ46" s="15">
        <f>VLOOKUP($B46,'[17]Sheet 1'!$A$2:$D$55,2,FALSE)</f>
        <v>5.5</v>
      </c>
      <c r="CA46" s="15">
        <f>VLOOKUP($B46,'[17]Sheet 1'!$A$2:$D$55,3,FALSE)</f>
        <v>8.1</v>
      </c>
      <c r="CB46" s="15">
        <f>VLOOKUP($B46,'[17]Sheet 1'!$A$2:$D$55,4,FALSE)</f>
        <v>7.9</v>
      </c>
      <c r="CC46" s="18">
        <f>VLOOKUP($B46,'[18]Sheet 1'!$A$2:$D$55,2,FALSE)</f>
        <v>14.1</v>
      </c>
      <c r="CD46" s="18">
        <f>VLOOKUP($B46,'[18]Sheet 1'!$A$2:$D$55,3,FALSE)</f>
        <v>15.1</v>
      </c>
      <c r="CE46" s="18">
        <f>VLOOKUP($B46,'[18]Sheet 1'!$A$2:$D$55,4,FALSE)</f>
        <v>15.3</v>
      </c>
      <c r="CF46" s="19">
        <f>VLOOKUP($B46,'[19]Sheet 1'!$A$2:$D$55,2,FALSE)</f>
        <v>14.1</v>
      </c>
      <c r="CG46" s="19">
        <f>VLOOKUP($B46,'[19]Sheet 1'!$A$2:$D$55,3,FALSE)</f>
        <v>14.6</v>
      </c>
      <c r="CH46" s="19">
        <f>VLOOKUP($B46,'[19]Sheet 1'!$A$2:$D$55,4,FALSE)</f>
        <v>14.6</v>
      </c>
      <c r="CI46" s="4"/>
      <c r="CJ46" s="4"/>
      <c r="CK46" s="4"/>
      <c r="CL46" s="6" t="s">
        <v>293</v>
      </c>
      <c r="CM46" s="3" t="s">
        <v>293</v>
      </c>
      <c r="CN46" s="8" t="s">
        <v>293</v>
      </c>
      <c r="CO46" s="15">
        <f>VLOOKUP($B46,'[20]Sheet 1'!$C$2:$H$80,4,FALSE)</f>
        <v>40.6</v>
      </c>
      <c r="CP46" s="15">
        <f>VLOOKUP($B46,'[20]Sheet 1'!$C$2:$H$80,5,FALSE)</f>
        <v>80.599999999999994</v>
      </c>
      <c r="CQ46" s="15">
        <f>VLOOKUP($B46,'[20]Sheet 1'!$C$2:$H$80,6,FALSE)</f>
        <v>73.900000000000006</v>
      </c>
      <c r="CR46" s="15">
        <f>VLOOKUP($B46,'[21]Sheet 1'!$C$2:$H$80,4,FALSE)</f>
        <v>4.2</v>
      </c>
      <c r="CS46" s="15">
        <f>VLOOKUP($B46,'[21]Sheet 1'!$C$2:$H$80,5,FALSE)</f>
        <v>5.7</v>
      </c>
      <c r="CT46" s="15">
        <f>VLOOKUP($B46,'[21]Sheet 1'!$C$2:$H$80,6,FALSE)</f>
        <v>5.8</v>
      </c>
      <c r="CU46" s="15">
        <f>VLOOKUP($B46,'[22]Sheet 1'!$A$2:$E$80,3,FALSE)</f>
        <v>39.1</v>
      </c>
      <c r="CV46" s="15">
        <f>VLOOKUP($B46,'[22]Sheet 1'!$A$2:$E$80,4,FALSE)</f>
        <v>43.4</v>
      </c>
      <c r="CW46" s="15">
        <f>VLOOKUP($B46,'[22]Sheet 1'!$A$2:$E$80,5,FALSE)</f>
        <v>43.7</v>
      </c>
      <c r="CX46" s="4" t="str">
        <f t="shared" si="1"/>
        <v>9830632V</v>
      </c>
      <c r="CY46" s="6" t="s">
        <v>293</v>
      </c>
      <c r="CZ46" s="6" t="s">
        <v>293</v>
      </c>
      <c r="DA46" s="6" t="s">
        <v>293</v>
      </c>
      <c r="DD46" s="10"/>
    </row>
    <row r="47" spans="1:108">
      <c r="A47" s="2" t="s">
        <v>172</v>
      </c>
      <c r="B47" s="2" t="s">
        <v>91</v>
      </c>
      <c r="C47" s="2" t="s">
        <v>23</v>
      </c>
      <c r="D47" s="2" t="s">
        <v>112</v>
      </c>
      <c r="E47" s="2" t="s">
        <v>105</v>
      </c>
      <c r="F47" s="3">
        <v>108</v>
      </c>
      <c r="G47" s="3" t="s">
        <v>9</v>
      </c>
      <c r="H47" s="3">
        <v>17</v>
      </c>
      <c r="I47" s="12">
        <v>82</v>
      </c>
      <c r="J47" s="13" t="s">
        <v>9</v>
      </c>
      <c r="K47" s="13" t="s">
        <v>9</v>
      </c>
      <c r="L47" s="12">
        <v>83</v>
      </c>
      <c r="M47" s="13" t="s">
        <v>9</v>
      </c>
      <c r="N47" s="13" t="s">
        <v>9</v>
      </c>
      <c r="O47" s="14">
        <f>VLOOKUP(B47,'[1]Sheet 1'!$A$2:$F$73,5,FALSE)</f>
        <v>86</v>
      </c>
      <c r="P47" s="12" t="s">
        <v>9</v>
      </c>
      <c r="Q47" s="12" t="s">
        <v>9</v>
      </c>
      <c r="R47" s="8" t="e">
        <f>VLOOKUP($B47,Extract_R_xx_xx_26!$B$2:$H$75,2,FALSE)</f>
        <v>#N/A</v>
      </c>
      <c r="S47" s="3" t="e">
        <f>VLOOKUP($B47,Extract_R_xx_xx_26!$B$2:$H$75,3,FALSE)</f>
        <v>#N/A</v>
      </c>
      <c r="T47" s="8" t="e">
        <f>VLOOKUP($B47,Extract_R_xx_xx_26!$B$2:$H$75,4,FALSE)</f>
        <v>#N/A</v>
      </c>
      <c r="U47" s="15">
        <f>VLOOKUP(B47,'[2]Sheet 1'!$A$2:$F$55,2,FALSE)</f>
        <v>177.8</v>
      </c>
      <c r="V47" s="15">
        <f>VLOOKUP(B47,'[2]Sheet 1'!$A$2:$F$55,3,FALSE)</f>
        <v>129.69999999999999</v>
      </c>
      <c r="W47" s="15">
        <f>VLOOKUP(B47,'[2]Sheet 1'!$A$2:$F$55,4,FALSE)</f>
        <v>137.9</v>
      </c>
      <c r="X47" s="15">
        <f>VLOOKUP(B47,'[3]Sheet 1'!$A$2:$H$78,3,FALSE)</f>
        <v>65.099999999999994</v>
      </c>
      <c r="Y47" s="15">
        <f>VLOOKUP(B47,'[3]Sheet 1'!$A$2:$H$78,4,FALSE)</f>
        <v>49.7</v>
      </c>
      <c r="Z47" s="15">
        <f>VLOOKUP(B47,'[3]Sheet 1'!$A$2:$H$78,5,FALSE)</f>
        <v>48.9</v>
      </c>
      <c r="AA47" s="15">
        <f>VLOOKUP($B47,'[4]Sheet 1'!$A$2:$H$77,3,FALSE)</f>
        <v>5.8</v>
      </c>
      <c r="AB47" s="15">
        <f>VLOOKUP($B47,'[4]Sheet 1'!$A$2:$H$77,4,FALSE)</f>
        <v>15.3</v>
      </c>
      <c r="AC47" s="15">
        <f>VLOOKUP($B47,'[4]Sheet 1'!$A$2:$H$77,5,FALSE)</f>
        <v>15.1</v>
      </c>
      <c r="AD47" s="15">
        <f>VLOOKUP($B47,'[5]Sheet 1'!$A$2:$G$82,3,FALSE)</f>
        <v>79.7</v>
      </c>
      <c r="AE47" s="15">
        <f>VLOOKUP($B47,'[5]Sheet 1'!$A$2:$G$82,4,FALSE)</f>
        <v>93.5</v>
      </c>
      <c r="AF47" s="15">
        <f>VLOOKUP($B47,'[5]Sheet 1'!$A$2:$G$82,5,FALSE)</f>
        <v>93.5</v>
      </c>
      <c r="AG47" s="15">
        <f>VLOOKUP($B47,'[6]Sheet 1'!$A$2:$G$77,3,FALSE)</f>
        <v>14.3</v>
      </c>
      <c r="AH47" s="15">
        <f>VLOOKUP($B47,'[6]Sheet 1'!$A$2:$G$77,4,FALSE)</f>
        <v>8.6999999999999993</v>
      </c>
      <c r="AI47" s="15">
        <f>VLOOKUP($B47,'[6]Sheet 1'!$A$2:$G$77,5,FALSE)</f>
        <v>9.1</v>
      </c>
      <c r="AJ47" s="18">
        <f>VLOOKUP($B47,'[7]Sheet 1'!$A$2:$F$54,2,FALSE)</f>
        <v>47.4</v>
      </c>
      <c r="AK47" s="18">
        <f>VLOOKUP($B47,'[7]Sheet 1'!$A$2:$F$54,3,FALSE)</f>
        <v>46.7</v>
      </c>
      <c r="AL47" s="18">
        <f>VLOOKUP($B47,'[7]Sheet 1'!$A$2:$F$54,4,FALSE)</f>
        <v>47.8</v>
      </c>
      <c r="AM47" s="18">
        <f>VLOOKUP($B47,'[8]Sheet 1'!$A$2:$F$54,2,FALSE)</f>
        <v>73.7</v>
      </c>
      <c r="AN47" s="18">
        <f>VLOOKUP($B47,'[8]Sheet 1'!$A$2:$F$54,3,FALSE)</f>
        <v>62.3</v>
      </c>
      <c r="AO47" s="18">
        <f>VLOOKUP($B47,'[8]Sheet 1'!$A$2:$F$54,4,FALSE)</f>
        <v>63.4</v>
      </c>
      <c r="AP47" s="18">
        <f>VLOOKUP($B47,'[24]Sheet 1'!$A$2:$I$53,5,FALSE)</f>
        <v>1.42</v>
      </c>
      <c r="AQ47" s="18">
        <f>VLOOKUP($B47,'[24]Sheet 1'!$A$2:$I$53,6,FALSE)</f>
        <v>1.4</v>
      </c>
      <c r="AR47" s="18">
        <f>VLOOKUP($B47,'[24]Sheet 1'!$A$2:$I$53,8,FALSE)</f>
        <v>1.43</v>
      </c>
      <c r="AS47" s="15">
        <f>VLOOKUP($B47,'[9]Sheet 1'!$A$2:$I$80,5,FALSE)</f>
        <v>21.5</v>
      </c>
      <c r="AT47" s="15">
        <f>VLOOKUP($B47,'[9]Sheet 1'!$A$2:$I$80,6,FALSE)</f>
        <v>21.9</v>
      </c>
      <c r="AU47" s="15">
        <f>VLOOKUP($B47,'[9]Sheet 1'!$A$2:$I$80,8,FALSE)</f>
        <v>21.3</v>
      </c>
      <c r="AV47" s="15">
        <f>VLOOKUP($B47,'[10]Sheet 1'!$A$2:$D$55,2,FALSE)</f>
        <v>40.9</v>
      </c>
      <c r="AW47" s="15">
        <f>VLOOKUP($B47,'[10]Sheet 1'!$A$2:$D$55,3,FALSE)</f>
        <v>52.1</v>
      </c>
      <c r="AX47" s="15">
        <f>VLOOKUP($B47,'[10]Sheet 1'!$A$2:$D$55,4,FALSE)</f>
        <v>50.7</v>
      </c>
      <c r="AY47" s="15">
        <f>VLOOKUP($B47,'[11]Sheet 1'!$A$2:$D$55,2,FALSE)</f>
        <v>18.2</v>
      </c>
      <c r="AZ47" s="15">
        <f>VLOOKUP($B47,'[11]Sheet 1'!$A$2:$D$55,3,FALSE)</f>
        <v>32.200000000000003</v>
      </c>
      <c r="BA47" s="15">
        <f>VLOOKUP($B47,'[11]Sheet 1'!$A$2:$D$55,4,FALSE)</f>
        <v>31.8</v>
      </c>
      <c r="BB47" s="15">
        <f>VLOOKUP($B47,'[12]Sheet 1'!$A$2:$D$55,2,FALSE)</f>
        <v>36.4</v>
      </c>
      <c r="BC47" s="15">
        <f>VLOOKUP($B47,'[12]Sheet 1'!$A$2:$D$55,3,FALSE)</f>
        <v>8.4</v>
      </c>
      <c r="BD47" s="15">
        <f>VLOOKUP($B47,'[12]Sheet 1'!$A$2:$D$55,4,FALSE)</f>
        <v>9.9</v>
      </c>
      <c r="BH47" s="15">
        <f>VLOOKUP($B47,'[13]Sheet 1'!$A$2:$D$55,2,FALSE)</f>
        <v>0</v>
      </c>
      <c r="BI47" s="15">
        <f>VLOOKUP($B47,'[13]Sheet 1'!$A$2:$D$55,3,FALSE)</f>
        <v>1</v>
      </c>
      <c r="BJ47" s="15">
        <f>VLOOKUP($B47,'[13]Sheet 1'!$A$2:$D$55,4,FALSE)</f>
        <v>1.2</v>
      </c>
      <c r="BK47" s="19">
        <f>VLOOKUP($B47,'[14]Sheet 1'!$A$2:$E$56,3,FALSE)</f>
        <v>80</v>
      </c>
      <c r="BL47" s="19">
        <f>VLOOKUP($B47,'[14]Sheet 1'!$A$2:$E$56,4,FALSE)</f>
        <v>81.8</v>
      </c>
      <c r="BM47" s="19">
        <f>VLOOKUP($B47,'[14]Sheet 1'!$A$2:$E$56,5,FALSE)</f>
        <v>82.7</v>
      </c>
      <c r="BN47" s="19">
        <f>VLOOKUP($B47,'[14]Sheet 1'!$A$57:$E$111,3,FALSE)</f>
        <v>75</v>
      </c>
      <c r="BO47" s="19">
        <f>VLOOKUP($B47,'[14]Sheet 1'!$A$57:$E$111,4,FALSE)</f>
        <v>86.8</v>
      </c>
      <c r="BP47" s="19">
        <f>VLOOKUP($B47,'[14]Sheet 1'!$A$57:$E$111,5,FALSE)</f>
        <v>88.6</v>
      </c>
      <c r="BQ47" s="19">
        <f>VLOOKUP($B47,'[14]Sheet 1'!$A$112:$E$163,3,FALSE)</f>
        <v>100</v>
      </c>
      <c r="BR47" s="19">
        <f>VLOOKUP($B47,'[14]Sheet 1'!$A$112:$E$163,4,FALSE)</f>
        <v>79.400000000000006</v>
      </c>
      <c r="BS47" s="19">
        <f>VLOOKUP($B47,'[14]Sheet 1'!$A$112:$E$163,5,FALSE)</f>
        <v>79.7</v>
      </c>
      <c r="BT47" s="19">
        <f>VLOOKUP($B47,'[15]Sheet 1'!$A$2:$H$55,2,FALSE)</f>
        <v>95.5</v>
      </c>
      <c r="BU47" s="19">
        <f>VLOOKUP($B47,'[15]Sheet 1'!$A$2:$H$55,3,FALSE)</f>
        <v>80.900000000000006</v>
      </c>
      <c r="BV47" s="19">
        <f>VLOOKUP($B47,'[15]Sheet 1'!$A$2:$H$55,4,FALSE)</f>
        <v>81.3</v>
      </c>
      <c r="BW47" s="15">
        <f>VLOOKUP($B47,'[16]Sheet 1'!$A$2:$D$55,2,FALSE)</f>
        <v>9.0999999999999908</v>
      </c>
      <c r="BX47" s="15">
        <f>VLOOKUP($B47,'[16]Sheet 1'!$A$2:$D$55,3,FALSE)</f>
        <v>-12.9</v>
      </c>
      <c r="BY47" s="15">
        <f>VLOOKUP($B47,'[16]Sheet 1'!$A$2:$D$55,4,FALSE)</f>
        <v>-11.7</v>
      </c>
      <c r="BZ47" s="15">
        <f>VLOOKUP($B47,'[17]Sheet 1'!$A$2:$D$55,2,FALSE)</f>
        <v>6.7</v>
      </c>
      <c r="CA47" s="15">
        <f>VLOOKUP($B47,'[17]Sheet 1'!$A$2:$D$55,3,FALSE)</f>
        <v>8.1</v>
      </c>
      <c r="CB47" s="15">
        <f>VLOOKUP($B47,'[17]Sheet 1'!$A$2:$D$55,4,FALSE)</f>
        <v>7.9</v>
      </c>
      <c r="CC47" s="18">
        <f>VLOOKUP($B47,'[18]Sheet 1'!$A$2:$D$55,2,FALSE)</f>
        <v>17.100000000000001</v>
      </c>
      <c r="CD47" s="18">
        <f>VLOOKUP($B47,'[18]Sheet 1'!$A$2:$D$55,3,FALSE)</f>
        <v>15.1</v>
      </c>
      <c r="CE47" s="18">
        <f>VLOOKUP($B47,'[18]Sheet 1'!$A$2:$D$55,4,FALSE)</f>
        <v>15.3</v>
      </c>
      <c r="CF47" s="19">
        <f>VLOOKUP($B47,'[19]Sheet 1'!$A$2:$D$55,2,FALSE)</f>
        <v>14.4</v>
      </c>
      <c r="CG47" s="19">
        <f>VLOOKUP($B47,'[19]Sheet 1'!$A$2:$D$55,3,FALSE)</f>
        <v>14.6</v>
      </c>
      <c r="CH47" s="19">
        <f>VLOOKUP($B47,'[19]Sheet 1'!$A$2:$D$55,4,FALSE)</f>
        <v>14.6</v>
      </c>
      <c r="CI47" s="4"/>
      <c r="CJ47" s="4"/>
      <c r="CK47" s="4"/>
      <c r="CL47" s="6" t="s">
        <v>293</v>
      </c>
      <c r="CM47" s="3" t="s">
        <v>293</v>
      </c>
      <c r="CN47" s="8" t="s">
        <v>293</v>
      </c>
      <c r="CO47" s="15">
        <f>VLOOKUP($B47,'[20]Sheet 1'!$C$2:$H$80,4,FALSE)</f>
        <v>41.7</v>
      </c>
      <c r="CP47" s="15">
        <f>VLOOKUP($B47,'[20]Sheet 1'!$C$2:$H$80,5,FALSE)</f>
        <v>80.599999999999994</v>
      </c>
      <c r="CQ47" s="15">
        <f>VLOOKUP($B47,'[20]Sheet 1'!$C$2:$H$80,6,FALSE)</f>
        <v>73.900000000000006</v>
      </c>
      <c r="CR47" s="15">
        <f>VLOOKUP($B47,'[21]Sheet 1'!$C$2:$H$80,4,FALSE)</f>
        <v>4.3</v>
      </c>
      <c r="CS47" s="15">
        <f>VLOOKUP($B47,'[21]Sheet 1'!$C$2:$H$80,5,FALSE)</f>
        <v>5.7</v>
      </c>
      <c r="CT47" s="15">
        <f>VLOOKUP($B47,'[21]Sheet 1'!$C$2:$H$80,6,FALSE)</f>
        <v>5.8</v>
      </c>
      <c r="CU47" s="15">
        <f>VLOOKUP($B47,'[22]Sheet 1'!$A$2:$E$80,3,FALSE)</f>
        <v>42.4</v>
      </c>
      <c r="CV47" s="15">
        <f>VLOOKUP($B47,'[22]Sheet 1'!$A$2:$E$80,4,FALSE)</f>
        <v>43.4</v>
      </c>
      <c r="CW47" s="15">
        <f>VLOOKUP($B47,'[22]Sheet 1'!$A$2:$E$80,5,FALSE)</f>
        <v>43.7</v>
      </c>
      <c r="CX47" s="4" t="str">
        <f t="shared" si="1"/>
        <v>9830639C</v>
      </c>
      <c r="CY47" s="6" t="s">
        <v>293</v>
      </c>
      <c r="CZ47" s="6" t="s">
        <v>293</v>
      </c>
      <c r="DA47" s="6" t="s">
        <v>293</v>
      </c>
      <c r="DD47" s="10"/>
    </row>
    <row r="48" spans="1:108">
      <c r="A48" s="2" t="s">
        <v>173</v>
      </c>
      <c r="B48" s="2" t="s">
        <v>92</v>
      </c>
      <c r="C48" s="2" t="s">
        <v>23</v>
      </c>
      <c r="D48" s="2" t="s">
        <v>124</v>
      </c>
      <c r="E48" s="2" t="s">
        <v>105</v>
      </c>
      <c r="F48" s="3">
        <v>628</v>
      </c>
      <c r="G48" s="3">
        <v>68</v>
      </c>
      <c r="H48" s="3">
        <v>8</v>
      </c>
      <c r="I48" s="12">
        <v>613</v>
      </c>
      <c r="J48" s="13">
        <v>68</v>
      </c>
      <c r="K48" s="13" t="s">
        <v>9</v>
      </c>
      <c r="L48" s="12">
        <v>564</v>
      </c>
      <c r="M48" s="13">
        <v>63</v>
      </c>
      <c r="N48" s="13" t="s">
        <v>9</v>
      </c>
      <c r="O48" s="14">
        <f>VLOOKUP(B48,'[1]Sheet 1'!$A$2:$F$73,5,FALSE)</f>
        <v>566</v>
      </c>
      <c r="P48" s="14">
        <f>VLOOKUP(B48,'[1]Sheet 1'!$A$2:$F$73,6,FALSE)</f>
        <v>69</v>
      </c>
      <c r="Q48" s="12" t="s">
        <v>9</v>
      </c>
      <c r="R48" s="8" t="e">
        <f>VLOOKUP($B48,Extract_R_xx_xx_26!$B$2:$H$75,2,FALSE)</f>
        <v>#N/A</v>
      </c>
      <c r="S48" s="3" t="e">
        <f>VLOOKUP($B48,Extract_R_xx_xx_26!$B$2:$H$75,3,FALSE)</f>
        <v>#N/A</v>
      </c>
      <c r="T48" s="8" t="e">
        <f>VLOOKUP($B48,Extract_R_xx_xx_26!$B$2:$H$75,4,FALSE)</f>
        <v>#N/A</v>
      </c>
      <c r="U48" s="15">
        <f>VLOOKUP(B48,'[2]Sheet 1'!$A$2:$F$55,2,FALSE)</f>
        <v>100.2</v>
      </c>
      <c r="V48" s="15">
        <f>VLOOKUP(B48,'[2]Sheet 1'!$A$2:$F$55,3,FALSE)</f>
        <v>129.69999999999999</v>
      </c>
      <c r="W48" s="15">
        <f>VLOOKUP(B48,'[2]Sheet 1'!$A$2:$F$55,4,FALSE)</f>
        <v>137.9</v>
      </c>
      <c r="X48" s="15">
        <f>VLOOKUP(B48,'[3]Sheet 1'!$A$2:$H$78,3,FALSE)</f>
        <v>49.3</v>
      </c>
      <c r="Y48" s="15">
        <f>VLOOKUP(B48,'[3]Sheet 1'!$A$2:$H$78,4,FALSE)</f>
        <v>49.7</v>
      </c>
      <c r="Z48" s="15">
        <f>VLOOKUP(B48,'[3]Sheet 1'!$A$2:$H$78,5,FALSE)</f>
        <v>48.9</v>
      </c>
      <c r="AA48" s="15">
        <f>VLOOKUP($B48,'[4]Sheet 1'!$A$2:$H$77,3,FALSE)</f>
        <v>12.5</v>
      </c>
      <c r="AB48" s="15">
        <f>VLOOKUP($B48,'[4]Sheet 1'!$A$2:$H$77,4,FALSE)</f>
        <v>15.3</v>
      </c>
      <c r="AC48" s="15">
        <f>VLOOKUP($B48,'[4]Sheet 1'!$A$2:$H$77,5,FALSE)</f>
        <v>15.1</v>
      </c>
      <c r="AD48" s="15">
        <f>VLOOKUP($B48,'[5]Sheet 1'!$A$2:$G$82,3,FALSE)</f>
        <v>93.9</v>
      </c>
      <c r="AE48" s="15">
        <f>VLOOKUP($B48,'[5]Sheet 1'!$A$2:$G$82,4,FALSE)</f>
        <v>93.5</v>
      </c>
      <c r="AF48" s="15">
        <f>VLOOKUP($B48,'[5]Sheet 1'!$A$2:$G$82,5,FALSE)</f>
        <v>93.5</v>
      </c>
      <c r="AG48" s="15">
        <f>VLOOKUP($B48,'[6]Sheet 1'!$A$2:$G$77,3,FALSE)</f>
        <v>6.5</v>
      </c>
      <c r="AH48" s="15">
        <f>VLOOKUP($B48,'[6]Sheet 1'!$A$2:$G$77,4,FALSE)</f>
        <v>8.6999999999999993</v>
      </c>
      <c r="AI48" s="15">
        <f>VLOOKUP($B48,'[6]Sheet 1'!$A$2:$G$77,5,FALSE)</f>
        <v>9.1</v>
      </c>
      <c r="AJ48" s="18">
        <f>VLOOKUP($B48,'[7]Sheet 1'!$A$2:$F$54,2,FALSE)</f>
        <v>39.299999999999997</v>
      </c>
      <c r="AK48" s="18">
        <f>VLOOKUP($B48,'[7]Sheet 1'!$A$2:$F$54,3,FALSE)</f>
        <v>46.7</v>
      </c>
      <c r="AL48" s="18">
        <f>VLOOKUP($B48,'[7]Sheet 1'!$A$2:$F$54,4,FALSE)</f>
        <v>47.8</v>
      </c>
      <c r="AM48" s="18">
        <f>VLOOKUP($B48,'[8]Sheet 1'!$A$2:$F$54,2,FALSE)</f>
        <v>59.6</v>
      </c>
      <c r="AN48" s="18">
        <f>VLOOKUP($B48,'[8]Sheet 1'!$A$2:$F$54,3,FALSE)</f>
        <v>62.3</v>
      </c>
      <c r="AO48" s="18">
        <f>VLOOKUP($B48,'[8]Sheet 1'!$A$2:$F$54,4,FALSE)</f>
        <v>63.4</v>
      </c>
      <c r="AP48" s="18">
        <f>VLOOKUP($B48,'[24]Sheet 1'!$A$2:$I$53,5,FALSE)</f>
        <v>1.34</v>
      </c>
      <c r="AQ48" s="18">
        <f>VLOOKUP($B48,'[24]Sheet 1'!$A$2:$I$53,6,FALSE)</f>
        <v>1.4</v>
      </c>
      <c r="AR48" s="18">
        <f>VLOOKUP($B48,'[24]Sheet 1'!$A$2:$I$53,8,FALSE)</f>
        <v>1.43</v>
      </c>
      <c r="AS48" s="15">
        <f>VLOOKUP($B48,'[9]Sheet 1'!$A$2:$I$80,5,FALSE)</f>
        <v>22.6</v>
      </c>
      <c r="AT48" s="15">
        <f>VLOOKUP($B48,'[9]Sheet 1'!$A$2:$I$80,6,FALSE)</f>
        <v>21.9</v>
      </c>
      <c r="AU48" s="15">
        <f>VLOOKUP($B48,'[9]Sheet 1'!$A$2:$I$80,8,FALSE)</f>
        <v>21.3</v>
      </c>
      <c r="AV48" s="15">
        <f>VLOOKUP($B48,'[10]Sheet 1'!$A$2:$D$55,2,FALSE)</f>
        <v>54.9</v>
      </c>
      <c r="AW48" s="15">
        <f>VLOOKUP($B48,'[10]Sheet 1'!$A$2:$D$55,3,FALSE)</f>
        <v>52.1</v>
      </c>
      <c r="AX48" s="15">
        <f>VLOOKUP($B48,'[10]Sheet 1'!$A$2:$D$55,4,FALSE)</f>
        <v>50.7</v>
      </c>
      <c r="AY48" s="15">
        <f>VLOOKUP($B48,'[11]Sheet 1'!$A$2:$D$55,2,FALSE)</f>
        <v>37.6</v>
      </c>
      <c r="AZ48" s="15">
        <f>VLOOKUP($B48,'[11]Sheet 1'!$A$2:$D$55,3,FALSE)</f>
        <v>32.200000000000003</v>
      </c>
      <c r="BA48" s="15">
        <f>VLOOKUP($B48,'[11]Sheet 1'!$A$2:$D$55,4,FALSE)</f>
        <v>31.8</v>
      </c>
      <c r="BB48" s="15">
        <f>VLOOKUP($B48,'[12]Sheet 1'!$A$2:$D$55,2,FALSE)</f>
        <v>4.5</v>
      </c>
      <c r="BC48" s="15">
        <f>VLOOKUP($B48,'[12]Sheet 1'!$A$2:$D$55,3,FALSE)</f>
        <v>8.4</v>
      </c>
      <c r="BD48" s="15">
        <f>VLOOKUP($B48,'[12]Sheet 1'!$A$2:$D$55,4,FALSE)</f>
        <v>9.9</v>
      </c>
      <c r="BH48" s="15">
        <f>VLOOKUP($B48,'[13]Sheet 1'!$A$2:$D$55,2,FALSE)</f>
        <v>0</v>
      </c>
      <c r="BI48" s="15">
        <f>VLOOKUP($B48,'[13]Sheet 1'!$A$2:$D$55,3,FALSE)</f>
        <v>1</v>
      </c>
      <c r="BJ48" s="15">
        <f>VLOOKUP($B48,'[13]Sheet 1'!$A$2:$D$55,4,FALSE)</f>
        <v>1.2</v>
      </c>
      <c r="BK48" s="19">
        <f>VLOOKUP($B48,'[14]Sheet 1'!$A$2:$E$56,3,FALSE)</f>
        <v>90.8</v>
      </c>
      <c r="BL48" s="19">
        <f>VLOOKUP($B48,'[14]Sheet 1'!$A$2:$E$56,4,FALSE)</f>
        <v>81.8</v>
      </c>
      <c r="BM48" s="19">
        <f>VLOOKUP($B48,'[14]Sheet 1'!$A$2:$E$56,5,FALSE)</f>
        <v>82.7</v>
      </c>
      <c r="BN48" s="19">
        <f>VLOOKUP($B48,'[14]Sheet 1'!$A$57:$E$111,3,FALSE)</f>
        <v>96.2</v>
      </c>
      <c r="BO48" s="19">
        <f>VLOOKUP($B48,'[14]Sheet 1'!$A$57:$E$111,4,FALSE)</f>
        <v>86.8</v>
      </c>
      <c r="BP48" s="19">
        <f>VLOOKUP($B48,'[14]Sheet 1'!$A$57:$E$111,5,FALSE)</f>
        <v>88.6</v>
      </c>
      <c r="BQ48" s="19">
        <f>VLOOKUP($B48,'[14]Sheet 1'!$A$112:$E$163,3,FALSE)</f>
        <v>77.8</v>
      </c>
      <c r="BR48" s="19">
        <f>VLOOKUP($B48,'[14]Sheet 1'!$A$112:$E$163,4,FALSE)</f>
        <v>79.400000000000006</v>
      </c>
      <c r="BS48" s="19">
        <f>VLOOKUP($B48,'[14]Sheet 1'!$A$112:$E$163,5,FALSE)</f>
        <v>79.7</v>
      </c>
      <c r="BT48" s="19">
        <f>VLOOKUP($B48,'[15]Sheet 1'!$A$2:$H$55,2,FALSE)</f>
        <v>83.8</v>
      </c>
      <c r="BU48" s="19">
        <f>VLOOKUP($B48,'[15]Sheet 1'!$A$2:$H$55,3,FALSE)</f>
        <v>80.900000000000006</v>
      </c>
      <c r="BV48" s="19">
        <f>VLOOKUP($B48,'[15]Sheet 1'!$A$2:$H$55,4,FALSE)</f>
        <v>81.3</v>
      </c>
      <c r="BW48" s="15">
        <f>VLOOKUP($B48,'[16]Sheet 1'!$A$2:$D$55,2,FALSE)</f>
        <v>-21.5</v>
      </c>
      <c r="BX48" s="15">
        <f>VLOOKUP($B48,'[16]Sheet 1'!$A$2:$D$55,3,FALSE)</f>
        <v>-12.9</v>
      </c>
      <c r="BY48" s="15">
        <f>VLOOKUP($B48,'[16]Sheet 1'!$A$2:$D$55,4,FALSE)</f>
        <v>-11.7</v>
      </c>
      <c r="BZ48" s="15">
        <f>VLOOKUP($B48,'[17]Sheet 1'!$A$2:$D$55,2,FALSE)</f>
        <v>8.9</v>
      </c>
      <c r="CA48" s="15">
        <f>VLOOKUP($B48,'[17]Sheet 1'!$A$2:$D$55,3,FALSE)</f>
        <v>8.1</v>
      </c>
      <c r="CB48" s="15">
        <f>VLOOKUP($B48,'[17]Sheet 1'!$A$2:$D$55,4,FALSE)</f>
        <v>7.9</v>
      </c>
      <c r="CC48" s="18">
        <f>VLOOKUP($B48,'[18]Sheet 1'!$A$2:$D$55,2,FALSE)</f>
        <v>15.6</v>
      </c>
      <c r="CD48" s="18">
        <f>VLOOKUP($B48,'[18]Sheet 1'!$A$2:$D$55,3,FALSE)</f>
        <v>15.1</v>
      </c>
      <c r="CE48" s="18">
        <f>VLOOKUP($B48,'[18]Sheet 1'!$A$2:$D$55,4,FALSE)</f>
        <v>15.3</v>
      </c>
      <c r="CF48" s="19">
        <f>VLOOKUP($B48,'[19]Sheet 1'!$A$2:$D$55,2,FALSE)</f>
        <v>14.6</v>
      </c>
      <c r="CG48" s="19">
        <f>VLOOKUP($B48,'[19]Sheet 1'!$A$2:$D$55,3,FALSE)</f>
        <v>14.6</v>
      </c>
      <c r="CH48" s="19">
        <f>VLOOKUP($B48,'[19]Sheet 1'!$A$2:$D$55,4,FALSE)</f>
        <v>14.6</v>
      </c>
      <c r="CI48" s="4"/>
      <c r="CJ48" s="4"/>
      <c r="CK48" s="4"/>
      <c r="CL48" s="6" t="s">
        <v>293</v>
      </c>
      <c r="CM48" s="3" t="s">
        <v>293</v>
      </c>
      <c r="CN48" s="8" t="s">
        <v>293</v>
      </c>
      <c r="CO48" s="15">
        <f>VLOOKUP($B48,'[20]Sheet 1'!$C$2:$H$80,4,FALSE)</f>
        <v>87.1</v>
      </c>
      <c r="CP48" s="15">
        <f>VLOOKUP($B48,'[20]Sheet 1'!$C$2:$H$80,5,FALSE)</f>
        <v>80.599999999999994</v>
      </c>
      <c r="CQ48" s="15">
        <f>VLOOKUP($B48,'[20]Sheet 1'!$C$2:$H$80,6,FALSE)</f>
        <v>73.900000000000006</v>
      </c>
      <c r="CR48" s="15">
        <f>VLOOKUP($B48,'[21]Sheet 1'!$C$2:$H$80,4,FALSE)</f>
        <v>7.3</v>
      </c>
      <c r="CS48" s="15">
        <f>VLOOKUP($B48,'[21]Sheet 1'!$C$2:$H$80,5,FALSE)</f>
        <v>5.7</v>
      </c>
      <c r="CT48" s="15">
        <f>VLOOKUP($B48,'[21]Sheet 1'!$C$2:$H$80,6,FALSE)</f>
        <v>5.8</v>
      </c>
      <c r="CU48" s="15">
        <f>VLOOKUP($B48,'[22]Sheet 1'!$A$2:$E$80,3,FALSE)</f>
        <v>42.7</v>
      </c>
      <c r="CV48" s="15">
        <f>VLOOKUP($B48,'[22]Sheet 1'!$A$2:$E$80,4,FALSE)</f>
        <v>43.4</v>
      </c>
      <c r="CW48" s="15">
        <f>VLOOKUP($B48,'[22]Sheet 1'!$A$2:$E$80,5,FALSE)</f>
        <v>43.7</v>
      </c>
      <c r="CX48" s="4" t="str">
        <f t="shared" si="1"/>
        <v>9830640D</v>
      </c>
      <c r="CY48" s="6" t="s">
        <v>293</v>
      </c>
      <c r="CZ48" s="6" t="s">
        <v>293</v>
      </c>
      <c r="DA48" s="6" t="s">
        <v>293</v>
      </c>
      <c r="DD48" s="10"/>
    </row>
    <row r="49" spans="1:108">
      <c r="A49" s="2" t="s">
        <v>174</v>
      </c>
      <c r="B49" s="2" t="s">
        <v>93</v>
      </c>
      <c r="C49" s="2" t="s">
        <v>23</v>
      </c>
      <c r="D49" s="2" t="s">
        <v>39</v>
      </c>
      <c r="E49" s="2" t="s">
        <v>105</v>
      </c>
      <c r="F49" s="3">
        <v>564</v>
      </c>
      <c r="G49" s="3" t="s">
        <v>9</v>
      </c>
      <c r="H49" s="3" t="s">
        <v>9</v>
      </c>
      <c r="I49" s="12">
        <v>490</v>
      </c>
      <c r="J49" s="13" t="s">
        <v>9</v>
      </c>
      <c r="K49" s="13" t="s">
        <v>9</v>
      </c>
      <c r="L49" s="12">
        <v>432</v>
      </c>
      <c r="M49" s="13" t="s">
        <v>9</v>
      </c>
      <c r="N49" s="13" t="s">
        <v>9</v>
      </c>
      <c r="O49" s="14">
        <f>VLOOKUP(B49,'[1]Sheet 1'!$A$2:$F$73,5,FALSE)</f>
        <v>453</v>
      </c>
      <c r="P49" s="12" t="s">
        <v>9</v>
      </c>
      <c r="Q49" s="12" t="s">
        <v>9</v>
      </c>
      <c r="R49" s="8" t="e">
        <f>VLOOKUP($B49,Extract_R_xx_xx_26!$B$2:$H$75,2,FALSE)</f>
        <v>#N/A</v>
      </c>
      <c r="S49" s="3" t="e">
        <f>VLOOKUP($B49,Extract_R_xx_xx_26!$B$2:$H$75,3,FALSE)</f>
        <v>#N/A</v>
      </c>
      <c r="T49" s="8" t="e">
        <f>VLOOKUP($B49,Extract_R_xx_xx_26!$B$2:$H$75,4,FALSE)</f>
        <v>#N/A</v>
      </c>
      <c r="U49" s="15">
        <f>VLOOKUP(B49,'[2]Sheet 1'!$A$2:$F$55,2,FALSE)</f>
        <v>97.2</v>
      </c>
      <c r="V49" s="15">
        <f>VLOOKUP(B49,'[2]Sheet 1'!$A$2:$F$55,3,FALSE)</f>
        <v>129.69999999999999</v>
      </c>
      <c r="W49" s="15">
        <f>VLOOKUP(B49,'[2]Sheet 1'!$A$2:$F$55,4,FALSE)</f>
        <v>137.9</v>
      </c>
      <c r="X49" s="15">
        <f>VLOOKUP(B49,'[3]Sheet 1'!$A$2:$H$78,3,FALSE)</f>
        <v>18.399999999999999</v>
      </c>
      <c r="Y49" s="15">
        <f>VLOOKUP(B49,'[3]Sheet 1'!$A$2:$H$78,4,FALSE)</f>
        <v>49.7</v>
      </c>
      <c r="Z49" s="15">
        <f>VLOOKUP(B49,'[3]Sheet 1'!$A$2:$H$78,5,FALSE)</f>
        <v>48.9</v>
      </c>
      <c r="AA49" s="15">
        <f>VLOOKUP($B49,'[4]Sheet 1'!$A$2:$H$77,3,FALSE)</f>
        <v>34.1</v>
      </c>
      <c r="AB49" s="15">
        <f>VLOOKUP($B49,'[4]Sheet 1'!$A$2:$H$77,4,FALSE)</f>
        <v>15.3</v>
      </c>
      <c r="AC49" s="15">
        <f>VLOOKUP($B49,'[4]Sheet 1'!$A$2:$H$77,5,FALSE)</f>
        <v>15.1</v>
      </c>
      <c r="AD49" s="15">
        <f>VLOOKUP($B49,'[5]Sheet 1'!$A$2:$G$82,3,FALSE)</f>
        <v>112.4</v>
      </c>
      <c r="AE49" s="15">
        <f>VLOOKUP($B49,'[5]Sheet 1'!$A$2:$G$82,4,FALSE)</f>
        <v>93.5</v>
      </c>
      <c r="AF49" s="15">
        <f>VLOOKUP($B49,'[5]Sheet 1'!$A$2:$G$82,5,FALSE)</f>
        <v>93.5</v>
      </c>
      <c r="AG49" s="15">
        <f>VLOOKUP($B49,'[6]Sheet 1'!$A$2:$G$77,3,FALSE)</f>
        <v>3.4</v>
      </c>
      <c r="AH49" s="15">
        <f>VLOOKUP($B49,'[6]Sheet 1'!$A$2:$G$77,4,FALSE)</f>
        <v>8.6999999999999993</v>
      </c>
      <c r="AI49" s="15">
        <f>VLOOKUP($B49,'[6]Sheet 1'!$A$2:$G$77,5,FALSE)</f>
        <v>9.1</v>
      </c>
      <c r="AJ49" s="18">
        <f>VLOOKUP($B49,'[7]Sheet 1'!$A$2:$F$54,2,FALSE)</f>
        <v>22</v>
      </c>
      <c r="AK49" s="18">
        <f>VLOOKUP($B49,'[7]Sheet 1'!$A$2:$F$54,3,FALSE)</f>
        <v>46.7</v>
      </c>
      <c r="AL49" s="18">
        <f>VLOOKUP($B49,'[7]Sheet 1'!$A$2:$F$54,4,FALSE)</f>
        <v>47.8</v>
      </c>
      <c r="AM49" s="18">
        <f>VLOOKUP($B49,'[8]Sheet 1'!$A$2:$F$54,2,FALSE)</f>
        <v>28.2</v>
      </c>
      <c r="AN49" s="18">
        <f>VLOOKUP($B49,'[8]Sheet 1'!$A$2:$F$54,3,FALSE)</f>
        <v>62.3</v>
      </c>
      <c r="AO49" s="18">
        <f>VLOOKUP($B49,'[8]Sheet 1'!$A$2:$F$54,4,FALSE)</f>
        <v>63.4</v>
      </c>
      <c r="AP49" s="18">
        <f>VLOOKUP($B49,'[24]Sheet 1'!$A$2:$I$53,5,FALSE)</f>
        <v>1.3</v>
      </c>
      <c r="AQ49" s="18">
        <f>VLOOKUP($B49,'[24]Sheet 1'!$A$2:$I$53,6,FALSE)</f>
        <v>1.4</v>
      </c>
      <c r="AR49" s="18">
        <f>VLOOKUP($B49,'[24]Sheet 1'!$A$2:$I$53,8,FALSE)</f>
        <v>1.43</v>
      </c>
      <c r="AS49" s="15">
        <f>VLOOKUP($B49,'[9]Sheet 1'!$A$2:$I$80,5,FALSE)</f>
        <v>24.5</v>
      </c>
      <c r="AT49" s="15">
        <f>VLOOKUP($B49,'[9]Sheet 1'!$A$2:$I$80,6,FALSE)</f>
        <v>21.9</v>
      </c>
      <c r="AU49" s="15">
        <f>VLOOKUP($B49,'[9]Sheet 1'!$A$2:$I$80,8,FALSE)</f>
        <v>21.3</v>
      </c>
      <c r="AV49" s="15">
        <f>VLOOKUP($B49,'[10]Sheet 1'!$A$2:$D$55,2,FALSE)</f>
        <v>75</v>
      </c>
      <c r="AW49" s="15">
        <f>VLOOKUP($B49,'[10]Sheet 1'!$A$2:$D$55,3,FALSE)</f>
        <v>52.1</v>
      </c>
      <c r="AX49" s="15">
        <f>VLOOKUP($B49,'[10]Sheet 1'!$A$2:$D$55,4,FALSE)</f>
        <v>50.7</v>
      </c>
      <c r="AY49" s="15">
        <f>VLOOKUP($B49,'[11]Sheet 1'!$A$2:$D$55,2,FALSE)</f>
        <v>16.100000000000001</v>
      </c>
      <c r="AZ49" s="15">
        <f>VLOOKUP($B49,'[11]Sheet 1'!$A$2:$D$55,3,FALSE)</f>
        <v>32.200000000000003</v>
      </c>
      <c r="BA49" s="15">
        <f>VLOOKUP($B49,'[11]Sheet 1'!$A$2:$D$55,4,FALSE)</f>
        <v>31.8</v>
      </c>
      <c r="BB49" s="15">
        <f>VLOOKUP($B49,'[12]Sheet 1'!$A$2:$D$55,2,FALSE)</f>
        <v>0.9</v>
      </c>
      <c r="BC49" s="15">
        <f>VLOOKUP($B49,'[12]Sheet 1'!$A$2:$D$55,3,FALSE)</f>
        <v>8.4</v>
      </c>
      <c r="BD49" s="15">
        <f>VLOOKUP($B49,'[12]Sheet 1'!$A$2:$D$55,4,FALSE)</f>
        <v>9.9</v>
      </c>
      <c r="BH49" s="15">
        <f>VLOOKUP($B49,'[13]Sheet 1'!$A$2:$D$55,2,FALSE)</f>
        <v>0</v>
      </c>
      <c r="BI49" s="15">
        <f>VLOOKUP($B49,'[13]Sheet 1'!$A$2:$D$55,3,FALSE)</f>
        <v>1</v>
      </c>
      <c r="BJ49" s="15">
        <f>VLOOKUP($B49,'[13]Sheet 1'!$A$2:$D$55,4,FALSE)</f>
        <v>1.2</v>
      </c>
      <c r="BK49" s="19">
        <f>VLOOKUP($B49,'[14]Sheet 1'!$A$2:$E$56,3,FALSE)</f>
        <v>89.1</v>
      </c>
      <c r="BL49" s="19">
        <f>VLOOKUP($B49,'[14]Sheet 1'!$A$2:$E$56,4,FALSE)</f>
        <v>81.8</v>
      </c>
      <c r="BM49" s="19">
        <f>VLOOKUP($B49,'[14]Sheet 1'!$A$2:$E$56,5,FALSE)</f>
        <v>82.7</v>
      </c>
      <c r="BN49" s="19">
        <f>VLOOKUP($B49,'[14]Sheet 1'!$A$57:$E$111,3,FALSE)</f>
        <v>95.8</v>
      </c>
      <c r="BO49" s="19">
        <f>VLOOKUP($B49,'[14]Sheet 1'!$A$57:$E$111,4,FALSE)</f>
        <v>86.8</v>
      </c>
      <c r="BP49" s="19">
        <f>VLOOKUP($B49,'[14]Sheet 1'!$A$57:$E$111,5,FALSE)</f>
        <v>88.6</v>
      </c>
      <c r="BQ49" s="19">
        <f>VLOOKUP($B49,'[14]Sheet 1'!$A$112:$E$163,3,FALSE)</f>
        <v>100</v>
      </c>
      <c r="BR49" s="19">
        <f>VLOOKUP($B49,'[14]Sheet 1'!$A$112:$E$163,4,FALSE)</f>
        <v>79.400000000000006</v>
      </c>
      <c r="BS49" s="19">
        <f>VLOOKUP($B49,'[14]Sheet 1'!$A$112:$E$163,5,FALSE)</f>
        <v>79.7</v>
      </c>
      <c r="BT49" s="19">
        <f>VLOOKUP($B49,'[15]Sheet 1'!$A$2:$H$55,2,FALSE)</f>
        <v>85</v>
      </c>
      <c r="BU49" s="19">
        <f>VLOOKUP($B49,'[15]Sheet 1'!$A$2:$H$55,3,FALSE)</f>
        <v>80.900000000000006</v>
      </c>
      <c r="BV49" s="19">
        <f>VLOOKUP($B49,'[15]Sheet 1'!$A$2:$H$55,4,FALSE)</f>
        <v>81.3</v>
      </c>
      <c r="BW49" s="15">
        <f>VLOOKUP($B49,'[16]Sheet 1'!$A$2:$D$55,2,FALSE)</f>
        <v>-7.5</v>
      </c>
      <c r="BX49" s="15">
        <f>VLOOKUP($B49,'[16]Sheet 1'!$A$2:$D$55,3,FALSE)</f>
        <v>-12.9</v>
      </c>
      <c r="BY49" s="15">
        <f>VLOOKUP($B49,'[16]Sheet 1'!$A$2:$D$55,4,FALSE)</f>
        <v>-11.7</v>
      </c>
      <c r="BZ49" s="15">
        <f>VLOOKUP($B49,'[17]Sheet 1'!$A$2:$D$55,2,FALSE)</f>
        <v>11.1</v>
      </c>
      <c r="CA49" s="15">
        <f>VLOOKUP($B49,'[17]Sheet 1'!$A$2:$D$55,3,FALSE)</f>
        <v>8.1</v>
      </c>
      <c r="CB49" s="15">
        <f>VLOOKUP($B49,'[17]Sheet 1'!$A$2:$D$55,4,FALSE)</f>
        <v>7.9</v>
      </c>
      <c r="CC49" s="18">
        <f>VLOOKUP($B49,'[18]Sheet 1'!$A$2:$D$55,2,FALSE)</f>
        <v>16.399999999999999</v>
      </c>
      <c r="CD49" s="18">
        <f>VLOOKUP($B49,'[18]Sheet 1'!$A$2:$D$55,3,FALSE)</f>
        <v>15.1</v>
      </c>
      <c r="CE49" s="18">
        <f>VLOOKUP($B49,'[18]Sheet 1'!$A$2:$D$55,4,FALSE)</f>
        <v>15.3</v>
      </c>
      <c r="CF49" s="19">
        <f>VLOOKUP($B49,'[19]Sheet 1'!$A$2:$D$55,2,FALSE)</f>
        <v>16.100000000000001</v>
      </c>
      <c r="CG49" s="19">
        <f>VLOOKUP($B49,'[19]Sheet 1'!$A$2:$D$55,3,FALSE)</f>
        <v>14.6</v>
      </c>
      <c r="CH49" s="19">
        <f>VLOOKUP($B49,'[19]Sheet 1'!$A$2:$D$55,4,FALSE)</f>
        <v>14.6</v>
      </c>
      <c r="CI49" s="4"/>
      <c r="CJ49" s="4"/>
      <c r="CK49" s="4"/>
      <c r="CL49" s="6" t="s">
        <v>293</v>
      </c>
      <c r="CM49" s="3" t="s">
        <v>293</v>
      </c>
      <c r="CN49" s="8" t="s">
        <v>293</v>
      </c>
      <c r="CO49" s="15">
        <f>VLOOKUP($B49,'[20]Sheet 1'!$C$2:$H$80,4,FALSE)</f>
        <v>88.9</v>
      </c>
      <c r="CP49" s="15">
        <f>VLOOKUP($B49,'[20]Sheet 1'!$C$2:$H$80,5,FALSE)</f>
        <v>80.599999999999994</v>
      </c>
      <c r="CQ49" s="15">
        <f>VLOOKUP($B49,'[20]Sheet 1'!$C$2:$H$80,6,FALSE)</f>
        <v>73.900000000000006</v>
      </c>
      <c r="CR49" s="15">
        <f>VLOOKUP($B49,'[21]Sheet 1'!$C$2:$H$80,4,FALSE)</f>
        <v>7.6</v>
      </c>
      <c r="CS49" s="15">
        <f>VLOOKUP($B49,'[21]Sheet 1'!$C$2:$H$80,5,FALSE)</f>
        <v>5.7</v>
      </c>
      <c r="CT49" s="15">
        <f>VLOOKUP($B49,'[21]Sheet 1'!$C$2:$H$80,6,FALSE)</f>
        <v>5.8</v>
      </c>
      <c r="CU49" s="15">
        <f>VLOOKUP($B49,'[22]Sheet 1'!$A$2:$E$80,3,FALSE)</f>
        <v>47.5</v>
      </c>
      <c r="CV49" s="15">
        <f>VLOOKUP($B49,'[22]Sheet 1'!$A$2:$E$80,4,FALSE)</f>
        <v>43.4</v>
      </c>
      <c r="CW49" s="15">
        <f>VLOOKUP($B49,'[22]Sheet 1'!$A$2:$E$80,5,FALSE)</f>
        <v>43.7</v>
      </c>
      <c r="CX49" s="4" t="str">
        <f t="shared" si="1"/>
        <v>9830649N</v>
      </c>
      <c r="CY49" s="6" t="s">
        <v>293</v>
      </c>
      <c r="CZ49" s="6" t="s">
        <v>293</v>
      </c>
      <c r="DA49" s="6" t="s">
        <v>293</v>
      </c>
      <c r="DD49" s="10"/>
    </row>
    <row r="50" spans="1:108">
      <c r="A50" s="2" t="s">
        <v>175</v>
      </c>
      <c r="B50" s="2" t="s">
        <v>94</v>
      </c>
      <c r="C50" s="2" t="s">
        <v>23</v>
      </c>
      <c r="D50" s="2" t="s">
        <v>110</v>
      </c>
      <c r="E50" s="2" t="s">
        <v>105</v>
      </c>
      <c r="F50" s="3">
        <v>364</v>
      </c>
      <c r="G50" s="3" t="s">
        <v>9</v>
      </c>
      <c r="H50" s="3" t="s">
        <v>9</v>
      </c>
      <c r="I50" s="12">
        <v>581</v>
      </c>
      <c r="J50" s="13" t="s">
        <v>9</v>
      </c>
      <c r="K50" s="13" t="s">
        <v>9</v>
      </c>
      <c r="L50" s="12">
        <v>581</v>
      </c>
      <c r="M50" s="13" t="s">
        <v>9</v>
      </c>
      <c r="N50" s="13" t="s">
        <v>9</v>
      </c>
      <c r="O50" s="14">
        <f>VLOOKUP(B50,'[1]Sheet 1'!$A$2:$F$73,5,FALSE)</f>
        <v>619</v>
      </c>
      <c r="P50" s="12" t="s">
        <v>9</v>
      </c>
      <c r="Q50" s="12" t="s">
        <v>9</v>
      </c>
      <c r="R50" s="8" t="e">
        <f>VLOOKUP($B50,Extract_R_xx_xx_26!$B$2:$H$75,2,FALSE)</f>
        <v>#N/A</v>
      </c>
      <c r="S50" s="3" t="e">
        <f>VLOOKUP($B50,Extract_R_xx_xx_26!$B$2:$H$75,3,FALSE)</f>
        <v>#N/A</v>
      </c>
      <c r="T50" s="8" t="e">
        <f>VLOOKUP($B50,Extract_R_xx_xx_26!$B$2:$H$75,4,FALSE)</f>
        <v>#N/A</v>
      </c>
      <c r="U50" s="15">
        <f>VLOOKUP(B50,'[2]Sheet 1'!$A$2:$F$55,2,FALSE)</f>
        <v>104</v>
      </c>
      <c r="V50" s="15">
        <f>VLOOKUP(B50,'[2]Sheet 1'!$A$2:$F$55,3,FALSE)</f>
        <v>129.69999999999999</v>
      </c>
      <c r="W50" s="15">
        <f>VLOOKUP(B50,'[2]Sheet 1'!$A$2:$F$55,4,FALSE)</f>
        <v>137.9</v>
      </c>
      <c r="X50" s="15">
        <f>VLOOKUP(B50,'[3]Sheet 1'!$A$2:$H$78,3,FALSE)</f>
        <v>57.7</v>
      </c>
      <c r="Y50" s="15">
        <f>VLOOKUP(B50,'[3]Sheet 1'!$A$2:$H$78,4,FALSE)</f>
        <v>49.7</v>
      </c>
      <c r="Z50" s="15">
        <f>VLOOKUP(B50,'[3]Sheet 1'!$A$2:$H$78,5,FALSE)</f>
        <v>48.9</v>
      </c>
      <c r="AA50" s="15">
        <f>VLOOKUP($B50,'[4]Sheet 1'!$A$2:$H$77,3,FALSE)</f>
        <v>7.2</v>
      </c>
      <c r="AB50" s="15">
        <f>VLOOKUP($B50,'[4]Sheet 1'!$A$2:$H$77,4,FALSE)</f>
        <v>15.3</v>
      </c>
      <c r="AC50" s="15">
        <f>VLOOKUP($B50,'[4]Sheet 1'!$A$2:$H$77,5,FALSE)</f>
        <v>15.1</v>
      </c>
      <c r="AD50" s="15">
        <f>VLOOKUP($B50,'[5]Sheet 1'!$A$2:$G$82,3,FALSE)</f>
        <v>87.5</v>
      </c>
      <c r="AE50" s="15">
        <f>VLOOKUP($B50,'[5]Sheet 1'!$A$2:$G$82,4,FALSE)</f>
        <v>93.5</v>
      </c>
      <c r="AF50" s="15">
        <f>VLOOKUP($B50,'[5]Sheet 1'!$A$2:$G$82,5,FALSE)</f>
        <v>93.5</v>
      </c>
      <c r="AG50" s="15">
        <f>VLOOKUP($B50,'[6]Sheet 1'!$A$2:$G$77,3,FALSE)</f>
        <v>11.2</v>
      </c>
      <c r="AH50" s="15">
        <f>VLOOKUP($B50,'[6]Sheet 1'!$A$2:$G$77,4,FALSE)</f>
        <v>8.6999999999999993</v>
      </c>
      <c r="AI50" s="15">
        <f>VLOOKUP($B50,'[6]Sheet 1'!$A$2:$G$77,5,FALSE)</f>
        <v>9.1</v>
      </c>
      <c r="AJ50" s="18">
        <f>VLOOKUP($B50,'[7]Sheet 1'!$A$2:$F$54,2,FALSE)</f>
        <v>38.200000000000003</v>
      </c>
      <c r="AK50" s="18">
        <f>VLOOKUP($B50,'[7]Sheet 1'!$A$2:$F$54,3,FALSE)</f>
        <v>46.7</v>
      </c>
      <c r="AL50" s="18">
        <f>VLOOKUP($B50,'[7]Sheet 1'!$A$2:$F$54,4,FALSE)</f>
        <v>47.8</v>
      </c>
      <c r="AM50" s="18">
        <f>VLOOKUP($B50,'[8]Sheet 1'!$A$2:$F$54,2,FALSE)</f>
        <v>59.4</v>
      </c>
      <c r="AN50" s="18">
        <f>VLOOKUP($B50,'[8]Sheet 1'!$A$2:$F$54,3,FALSE)</f>
        <v>62.3</v>
      </c>
      <c r="AO50" s="18">
        <f>VLOOKUP($B50,'[8]Sheet 1'!$A$2:$F$54,4,FALSE)</f>
        <v>63.4</v>
      </c>
      <c r="AP50" s="18">
        <f>VLOOKUP($B50,'[24]Sheet 1'!$A$2:$I$53,5,FALSE)</f>
        <v>1.22</v>
      </c>
      <c r="AQ50" s="18">
        <f>VLOOKUP($B50,'[24]Sheet 1'!$A$2:$I$53,6,FALSE)</f>
        <v>1.4</v>
      </c>
      <c r="AR50" s="18">
        <f>VLOOKUP($B50,'[24]Sheet 1'!$A$2:$I$53,8,FALSE)</f>
        <v>1.43</v>
      </c>
      <c r="AS50" s="15">
        <f>VLOOKUP($B50,'[9]Sheet 1'!$A$2:$I$80,5,FALSE)</f>
        <v>24.8</v>
      </c>
      <c r="AT50" s="15">
        <f>VLOOKUP($B50,'[9]Sheet 1'!$A$2:$I$80,6,FALSE)</f>
        <v>21.9</v>
      </c>
      <c r="AU50" s="15">
        <f>VLOOKUP($B50,'[9]Sheet 1'!$A$2:$I$80,8,FALSE)</f>
        <v>21.3</v>
      </c>
      <c r="AV50" s="15">
        <f>VLOOKUP($B50,'[10]Sheet 1'!$A$2:$D$55,2,FALSE)</f>
        <v>48.3</v>
      </c>
      <c r="AW50" s="15">
        <f>VLOOKUP($B50,'[10]Sheet 1'!$A$2:$D$55,3,FALSE)</f>
        <v>52.1</v>
      </c>
      <c r="AX50" s="15">
        <f>VLOOKUP($B50,'[10]Sheet 1'!$A$2:$D$55,4,FALSE)</f>
        <v>50.7</v>
      </c>
      <c r="AY50" s="15">
        <f>VLOOKUP($B50,'[11]Sheet 1'!$A$2:$D$55,2,FALSE)</f>
        <v>44.1</v>
      </c>
      <c r="AZ50" s="15">
        <f>VLOOKUP($B50,'[11]Sheet 1'!$A$2:$D$55,3,FALSE)</f>
        <v>32.200000000000003</v>
      </c>
      <c r="BA50" s="15">
        <f>VLOOKUP($B50,'[11]Sheet 1'!$A$2:$D$55,4,FALSE)</f>
        <v>31.8</v>
      </c>
      <c r="BB50" s="15">
        <f>VLOOKUP($B50,'[12]Sheet 1'!$A$2:$D$55,2,FALSE)</f>
        <v>3.4</v>
      </c>
      <c r="BC50" s="15">
        <f>VLOOKUP($B50,'[12]Sheet 1'!$A$2:$D$55,3,FALSE)</f>
        <v>8.4</v>
      </c>
      <c r="BD50" s="15">
        <f>VLOOKUP($B50,'[12]Sheet 1'!$A$2:$D$55,4,FALSE)</f>
        <v>9.9</v>
      </c>
      <c r="BH50" s="15">
        <f>VLOOKUP($B50,'[13]Sheet 1'!$A$2:$D$55,2,FALSE)</f>
        <v>0</v>
      </c>
      <c r="BI50" s="15">
        <f>VLOOKUP($B50,'[13]Sheet 1'!$A$2:$D$55,3,FALSE)</f>
        <v>1</v>
      </c>
      <c r="BJ50" s="15">
        <f>VLOOKUP($B50,'[13]Sheet 1'!$A$2:$D$55,4,FALSE)</f>
        <v>1.2</v>
      </c>
      <c r="BK50" s="19">
        <f>VLOOKUP($B50,'[14]Sheet 1'!$A$2:$E$56,3,FALSE)</f>
        <v>80.2</v>
      </c>
      <c r="BL50" s="19">
        <f>VLOOKUP($B50,'[14]Sheet 1'!$A$2:$E$56,4,FALSE)</f>
        <v>81.8</v>
      </c>
      <c r="BM50" s="19">
        <f>VLOOKUP($B50,'[14]Sheet 1'!$A$2:$E$56,5,FALSE)</f>
        <v>82.7</v>
      </c>
      <c r="BN50" s="19">
        <f>VLOOKUP($B50,'[14]Sheet 1'!$A$57:$E$111,3,FALSE)</f>
        <v>87.2</v>
      </c>
      <c r="BO50" s="19">
        <f>VLOOKUP($B50,'[14]Sheet 1'!$A$57:$E$111,4,FALSE)</f>
        <v>86.8</v>
      </c>
      <c r="BP50" s="19">
        <f>VLOOKUP($B50,'[14]Sheet 1'!$A$57:$E$111,5,FALSE)</f>
        <v>88.6</v>
      </c>
      <c r="BQ50" s="19">
        <f>VLOOKUP($B50,'[14]Sheet 1'!$A$112:$E$163,3,FALSE)</f>
        <v>77.8</v>
      </c>
      <c r="BR50" s="19">
        <f>VLOOKUP($B50,'[14]Sheet 1'!$A$112:$E$163,4,FALSE)</f>
        <v>79.400000000000006</v>
      </c>
      <c r="BS50" s="19">
        <f>VLOOKUP($B50,'[14]Sheet 1'!$A$112:$E$163,5,FALSE)</f>
        <v>79.7</v>
      </c>
      <c r="BT50" s="19">
        <f>VLOOKUP($B50,'[15]Sheet 1'!$A$2:$H$55,2,FALSE)</f>
        <v>77.900000000000006</v>
      </c>
      <c r="BU50" s="19">
        <f>VLOOKUP($B50,'[15]Sheet 1'!$A$2:$H$55,3,FALSE)</f>
        <v>80.900000000000006</v>
      </c>
      <c r="BV50" s="19">
        <f>VLOOKUP($B50,'[15]Sheet 1'!$A$2:$H$55,4,FALSE)</f>
        <v>81.3</v>
      </c>
      <c r="BW50" s="15">
        <f>VLOOKUP($B50,'[16]Sheet 1'!$A$2:$D$55,2,FALSE)</f>
        <v>-16.899999999999999</v>
      </c>
      <c r="BX50" s="15">
        <f>VLOOKUP($B50,'[16]Sheet 1'!$A$2:$D$55,3,FALSE)</f>
        <v>-12.9</v>
      </c>
      <c r="BY50" s="15">
        <f>VLOOKUP($B50,'[16]Sheet 1'!$A$2:$D$55,4,FALSE)</f>
        <v>-11.7</v>
      </c>
      <c r="BZ50" s="15">
        <f>VLOOKUP($B50,'[17]Sheet 1'!$A$2:$D$55,2,FALSE)</f>
        <v>7</v>
      </c>
      <c r="CA50" s="15">
        <f>VLOOKUP($B50,'[17]Sheet 1'!$A$2:$D$55,3,FALSE)</f>
        <v>8.1</v>
      </c>
      <c r="CB50" s="15">
        <f>VLOOKUP($B50,'[17]Sheet 1'!$A$2:$D$55,4,FALSE)</f>
        <v>7.9</v>
      </c>
      <c r="CC50" s="18">
        <f>VLOOKUP($B50,'[18]Sheet 1'!$A$2:$D$55,2,FALSE)</f>
        <v>14.2</v>
      </c>
      <c r="CD50" s="18">
        <f>VLOOKUP($B50,'[18]Sheet 1'!$A$2:$D$55,3,FALSE)</f>
        <v>15.1</v>
      </c>
      <c r="CE50" s="18">
        <f>VLOOKUP($B50,'[18]Sheet 1'!$A$2:$D$55,4,FALSE)</f>
        <v>15.3</v>
      </c>
      <c r="CF50" s="19">
        <f>VLOOKUP($B50,'[19]Sheet 1'!$A$2:$D$55,2,FALSE)</f>
        <v>14.3</v>
      </c>
      <c r="CG50" s="19">
        <f>VLOOKUP($B50,'[19]Sheet 1'!$A$2:$D$55,3,FALSE)</f>
        <v>14.6</v>
      </c>
      <c r="CH50" s="19">
        <f>VLOOKUP($B50,'[19]Sheet 1'!$A$2:$D$55,4,FALSE)</f>
        <v>14.6</v>
      </c>
      <c r="CI50" s="4"/>
      <c r="CJ50" s="4"/>
      <c r="CK50" s="4"/>
      <c r="CL50" s="6" t="s">
        <v>293</v>
      </c>
      <c r="CM50" s="3" t="s">
        <v>293</v>
      </c>
      <c r="CN50" s="8" t="s">
        <v>293</v>
      </c>
      <c r="CO50" s="15">
        <f>VLOOKUP($B50,'[20]Sheet 1'!$C$2:$H$80,4,FALSE)</f>
        <v>91.2</v>
      </c>
      <c r="CP50" s="15">
        <f>VLOOKUP($B50,'[20]Sheet 1'!$C$2:$H$80,5,FALSE)</f>
        <v>80.599999999999994</v>
      </c>
      <c r="CQ50" s="15">
        <f>VLOOKUP($B50,'[20]Sheet 1'!$C$2:$H$80,6,FALSE)</f>
        <v>73.900000000000006</v>
      </c>
      <c r="CR50" s="15">
        <f>VLOOKUP($B50,'[21]Sheet 1'!$C$2:$H$80,4,FALSE)</f>
        <v>4.4000000000000004</v>
      </c>
      <c r="CS50" s="15">
        <f>VLOOKUP($B50,'[21]Sheet 1'!$C$2:$H$80,5,FALSE)</f>
        <v>5.7</v>
      </c>
      <c r="CT50" s="15">
        <f>VLOOKUP($B50,'[21]Sheet 1'!$C$2:$H$80,6,FALSE)</f>
        <v>5.8</v>
      </c>
      <c r="CU50" s="15">
        <f>VLOOKUP($B50,'[22]Sheet 1'!$A$2:$E$80,3,FALSE)</f>
        <v>41</v>
      </c>
      <c r="CV50" s="15">
        <f>VLOOKUP($B50,'[22]Sheet 1'!$A$2:$E$80,4,FALSE)</f>
        <v>43.4</v>
      </c>
      <c r="CW50" s="15">
        <f>VLOOKUP($B50,'[22]Sheet 1'!$A$2:$E$80,5,FALSE)</f>
        <v>43.7</v>
      </c>
      <c r="CX50" s="4" t="str">
        <f t="shared" si="1"/>
        <v>9830656W</v>
      </c>
      <c r="CY50" s="6" t="s">
        <v>293</v>
      </c>
      <c r="CZ50" s="6" t="s">
        <v>293</v>
      </c>
      <c r="DA50" s="6" t="s">
        <v>293</v>
      </c>
      <c r="DD50" s="10"/>
    </row>
    <row r="51" spans="1:108">
      <c r="A51" s="2" t="s">
        <v>176</v>
      </c>
      <c r="B51" s="2" t="s">
        <v>95</v>
      </c>
      <c r="C51" s="2" t="s">
        <v>23</v>
      </c>
      <c r="D51" s="2" t="s">
        <v>124</v>
      </c>
      <c r="E51" s="2" t="s">
        <v>105</v>
      </c>
      <c r="F51" s="3" t="s">
        <v>9</v>
      </c>
      <c r="G51" s="3" t="s">
        <v>9</v>
      </c>
      <c r="H51" s="3" t="s">
        <v>9</v>
      </c>
      <c r="I51" s="12">
        <v>610</v>
      </c>
      <c r="J51" s="13" t="s">
        <v>9</v>
      </c>
      <c r="K51" s="13" t="s">
        <v>9</v>
      </c>
      <c r="L51" s="12">
        <v>595</v>
      </c>
      <c r="M51" s="13" t="s">
        <v>9</v>
      </c>
      <c r="N51" s="13" t="s">
        <v>9</v>
      </c>
      <c r="O51" s="14">
        <f>VLOOKUP(B51,'[1]Sheet 1'!$A$2:$F$73,5,FALSE)</f>
        <v>562</v>
      </c>
      <c r="P51" s="12" t="s">
        <v>9</v>
      </c>
      <c r="Q51" s="12" t="s">
        <v>9</v>
      </c>
      <c r="R51" s="8" t="e">
        <f>VLOOKUP($B51,Extract_R_xx_xx_26!$B$2:$H$75,2,FALSE)</f>
        <v>#N/A</v>
      </c>
      <c r="S51" s="3" t="e">
        <f>VLOOKUP($B51,Extract_R_xx_xx_26!$B$2:$H$75,3,FALSE)</f>
        <v>#N/A</v>
      </c>
      <c r="T51" s="8" t="e">
        <f>VLOOKUP($B51,Extract_R_xx_xx_26!$B$2:$H$75,4,FALSE)</f>
        <v>#N/A</v>
      </c>
      <c r="U51" s="15">
        <f>VLOOKUP(B51,'[2]Sheet 1'!$A$2:$F$55,2,FALSE)</f>
        <v>100.8</v>
      </c>
      <c r="V51" s="15">
        <f>VLOOKUP(B51,'[2]Sheet 1'!$A$2:$F$55,3,FALSE)</f>
        <v>129.69999999999999</v>
      </c>
      <c r="W51" s="15">
        <f>VLOOKUP(B51,'[2]Sheet 1'!$A$2:$F$55,4,FALSE)</f>
        <v>137.9</v>
      </c>
      <c r="X51" s="15">
        <f>VLOOKUP(B51,'[3]Sheet 1'!$A$2:$H$78,3,FALSE)</f>
        <v>29.9</v>
      </c>
      <c r="Y51" s="15">
        <f>VLOOKUP(B51,'[3]Sheet 1'!$A$2:$H$78,4,FALSE)</f>
        <v>49.7</v>
      </c>
      <c r="Z51" s="15">
        <f>VLOOKUP(B51,'[3]Sheet 1'!$A$2:$H$78,5,FALSE)</f>
        <v>48.9</v>
      </c>
      <c r="AA51" s="15">
        <f>VLOOKUP($B51,'[4]Sheet 1'!$A$2:$H$77,3,FALSE)</f>
        <v>23.5</v>
      </c>
      <c r="AB51" s="15">
        <f>VLOOKUP($B51,'[4]Sheet 1'!$A$2:$H$77,4,FALSE)</f>
        <v>15.3</v>
      </c>
      <c r="AC51" s="15">
        <f>VLOOKUP($B51,'[4]Sheet 1'!$A$2:$H$77,5,FALSE)</f>
        <v>15.1</v>
      </c>
      <c r="AD51" s="15">
        <f>VLOOKUP($B51,'[5]Sheet 1'!$A$2:$G$82,3,FALSE)</f>
        <v>108.6</v>
      </c>
      <c r="AE51" s="15">
        <f>VLOOKUP($B51,'[5]Sheet 1'!$A$2:$G$82,4,FALSE)</f>
        <v>93.5</v>
      </c>
      <c r="AF51" s="15">
        <f>VLOOKUP($B51,'[5]Sheet 1'!$A$2:$G$82,5,FALSE)</f>
        <v>93.5</v>
      </c>
      <c r="AG51" s="15">
        <f>VLOOKUP($B51,'[6]Sheet 1'!$A$2:$G$77,3,FALSE)</f>
        <v>5.4</v>
      </c>
      <c r="AH51" s="15">
        <f>VLOOKUP($B51,'[6]Sheet 1'!$A$2:$G$77,4,FALSE)</f>
        <v>8.6999999999999993</v>
      </c>
      <c r="AI51" s="15">
        <f>VLOOKUP($B51,'[6]Sheet 1'!$A$2:$G$77,5,FALSE)</f>
        <v>9.1</v>
      </c>
      <c r="AJ51" s="18">
        <f>VLOOKUP($B51,'[7]Sheet 1'!$A$2:$F$54,2,FALSE)</f>
        <v>29.2</v>
      </c>
      <c r="AK51" s="18">
        <f>VLOOKUP($B51,'[7]Sheet 1'!$A$2:$F$54,3,FALSE)</f>
        <v>46.7</v>
      </c>
      <c r="AL51" s="18">
        <f>VLOOKUP($B51,'[7]Sheet 1'!$A$2:$F$54,4,FALSE)</f>
        <v>47.8</v>
      </c>
      <c r="AM51" s="18">
        <f>VLOOKUP($B51,'[8]Sheet 1'!$A$2:$F$54,2,FALSE)</f>
        <v>48.9</v>
      </c>
      <c r="AN51" s="18">
        <f>VLOOKUP($B51,'[8]Sheet 1'!$A$2:$F$54,3,FALSE)</f>
        <v>62.3</v>
      </c>
      <c r="AO51" s="18">
        <f>VLOOKUP($B51,'[8]Sheet 1'!$A$2:$F$54,4,FALSE)</f>
        <v>63.4</v>
      </c>
      <c r="AP51" s="18">
        <f>VLOOKUP($B51,'[24]Sheet 1'!$A$2:$I$53,5,FALSE)</f>
        <v>1.3</v>
      </c>
      <c r="AQ51" s="18">
        <f>VLOOKUP($B51,'[24]Sheet 1'!$A$2:$I$53,6,FALSE)</f>
        <v>1.4</v>
      </c>
      <c r="AR51" s="18">
        <f>VLOOKUP($B51,'[24]Sheet 1'!$A$2:$I$53,8,FALSE)</f>
        <v>1.43</v>
      </c>
      <c r="AS51" s="15">
        <f>VLOOKUP($B51,'[9]Sheet 1'!$A$2:$I$80,5,FALSE)</f>
        <v>24</v>
      </c>
      <c r="AT51" s="15">
        <f>VLOOKUP($B51,'[9]Sheet 1'!$A$2:$I$80,6,FALSE)</f>
        <v>21.9</v>
      </c>
      <c r="AU51" s="15">
        <f>VLOOKUP($B51,'[9]Sheet 1'!$A$2:$I$80,8,FALSE)</f>
        <v>21.3</v>
      </c>
      <c r="AV51" s="15">
        <f>VLOOKUP($B51,'[10]Sheet 1'!$A$2:$D$55,2,FALSE)</f>
        <v>67.099999999999994</v>
      </c>
      <c r="AW51" s="15">
        <f>VLOOKUP($B51,'[10]Sheet 1'!$A$2:$D$55,3,FALSE)</f>
        <v>52.1</v>
      </c>
      <c r="AX51" s="15">
        <f>VLOOKUP($B51,'[10]Sheet 1'!$A$2:$D$55,4,FALSE)</f>
        <v>50.7</v>
      </c>
      <c r="AY51" s="15">
        <f>VLOOKUP($B51,'[11]Sheet 1'!$A$2:$D$55,2,FALSE)</f>
        <v>24.7</v>
      </c>
      <c r="AZ51" s="15">
        <f>VLOOKUP($B51,'[11]Sheet 1'!$A$2:$D$55,3,FALSE)</f>
        <v>32.200000000000003</v>
      </c>
      <c r="BA51" s="15">
        <f>VLOOKUP($B51,'[11]Sheet 1'!$A$2:$D$55,4,FALSE)</f>
        <v>31.8</v>
      </c>
      <c r="BB51" s="15">
        <f>VLOOKUP($B51,'[12]Sheet 1'!$A$2:$D$55,2,FALSE)</f>
        <v>2.7</v>
      </c>
      <c r="BC51" s="15">
        <f>VLOOKUP($B51,'[12]Sheet 1'!$A$2:$D$55,3,FALSE)</f>
        <v>8.4</v>
      </c>
      <c r="BD51" s="15">
        <f>VLOOKUP($B51,'[12]Sheet 1'!$A$2:$D$55,4,FALSE)</f>
        <v>9.9</v>
      </c>
      <c r="BH51" s="15">
        <f>VLOOKUP($B51,'[13]Sheet 1'!$A$2:$D$55,2,FALSE)</f>
        <v>0.7</v>
      </c>
      <c r="BI51" s="15">
        <f>VLOOKUP($B51,'[13]Sheet 1'!$A$2:$D$55,3,FALSE)</f>
        <v>1</v>
      </c>
      <c r="BJ51" s="15">
        <f>VLOOKUP($B51,'[13]Sheet 1'!$A$2:$D$55,4,FALSE)</f>
        <v>1.2</v>
      </c>
      <c r="BK51" s="19">
        <f>VLOOKUP($B51,'[14]Sheet 1'!$A$2:$E$56,3,FALSE)</f>
        <v>83.3</v>
      </c>
      <c r="BL51" s="19">
        <f>VLOOKUP($B51,'[14]Sheet 1'!$A$2:$E$56,4,FALSE)</f>
        <v>81.8</v>
      </c>
      <c r="BM51" s="19">
        <f>VLOOKUP($B51,'[14]Sheet 1'!$A$2:$E$56,5,FALSE)</f>
        <v>82.7</v>
      </c>
      <c r="BN51" s="19">
        <f>VLOOKUP($B51,'[14]Sheet 1'!$A$57:$E$111,3,FALSE)</f>
        <v>81.8</v>
      </c>
      <c r="BO51" s="19">
        <f>VLOOKUP($B51,'[14]Sheet 1'!$A$57:$E$111,4,FALSE)</f>
        <v>86.8</v>
      </c>
      <c r="BP51" s="19">
        <f>VLOOKUP($B51,'[14]Sheet 1'!$A$57:$E$111,5,FALSE)</f>
        <v>88.6</v>
      </c>
      <c r="BQ51" s="19">
        <f>VLOOKUP($B51,'[14]Sheet 1'!$A$112:$E$163,3,FALSE)</f>
        <v>60</v>
      </c>
      <c r="BR51" s="19">
        <f>VLOOKUP($B51,'[14]Sheet 1'!$A$112:$E$163,4,FALSE)</f>
        <v>79.400000000000006</v>
      </c>
      <c r="BS51" s="19">
        <f>VLOOKUP($B51,'[14]Sheet 1'!$A$112:$E$163,5,FALSE)</f>
        <v>79.7</v>
      </c>
      <c r="BT51" s="19">
        <f>VLOOKUP($B51,'[15]Sheet 1'!$A$2:$H$55,2,FALSE)</f>
        <v>87.4</v>
      </c>
      <c r="BU51" s="19">
        <f>VLOOKUP($B51,'[15]Sheet 1'!$A$2:$H$55,3,FALSE)</f>
        <v>80.900000000000006</v>
      </c>
      <c r="BV51" s="19">
        <f>VLOOKUP($B51,'[15]Sheet 1'!$A$2:$H$55,4,FALSE)</f>
        <v>81.3</v>
      </c>
      <c r="BW51" s="15">
        <f>VLOOKUP($B51,'[16]Sheet 1'!$A$2:$D$55,2,FALSE)</f>
        <v>-11.6</v>
      </c>
      <c r="BX51" s="15">
        <f>VLOOKUP($B51,'[16]Sheet 1'!$A$2:$D$55,3,FALSE)</f>
        <v>-12.9</v>
      </c>
      <c r="BY51" s="15">
        <f>VLOOKUP($B51,'[16]Sheet 1'!$A$2:$D$55,4,FALSE)</f>
        <v>-11.7</v>
      </c>
      <c r="BZ51" s="15">
        <f>VLOOKUP($B51,'[17]Sheet 1'!$A$2:$D$55,2,FALSE)</f>
        <v>10.3</v>
      </c>
      <c r="CA51" s="15">
        <f>VLOOKUP($B51,'[17]Sheet 1'!$A$2:$D$55,3,FALSE)</f>
        <v>8.1</v>
      </c>
      <c r="CB51" s="15">
        <f>VLOOKUP($B51,'[17]Sheet 1'!$A$2:$D$55,4,FALSE)</f>
        <v>7.9</v>
      </c>
      <c r="CC51" s="18">
        <f>VLOOKUP($B51,'[18]Sheet 1'!$A$2:$D$55,2,FALSE)</f>
        <v>15.3</v>
      </c>
      <c r="CD51" s="18">
        <f>VLOOKUP($B51,'[18]Sheet 1'!$A$2:$D$55,3,FALSE)</f>
        <v>15.1</v>
      </c>
      <c r="CE51" s="18">
        <f>VLOOKUP($B51,'[18]Sheet 1'!$A$2:$D$55,4,FALSE)</f>
        <v>15.3</v>
      </c>
      <c r="CF51" s="19">
        <f>VLOOKUP($B51,'[19]Sheet 1'!$A$2:$D$55,2,FALSE)</f>
        <v>15</v>
      </c>
      <c r="CG51" s="19">
        <f>VLOOKUP($B51,'[19]Sheet 1'!$A$2:$D$55,3,FALSE)</f>
        <v>14.6</v>
      </c>
      <c r="CH51" s="19">
        <f>VLOOKUP($B51,'[19]Sheet 1'!$A$2:$D$55,4,FALSE)</f>
        <v>14.6</v>
      </c>
      <c r="CI51" s="4"/>
      <c r="CJ51" s="4"/>
      <c r="CK51" s="4"/>
      <c r="CL51" s="6" t="s">
        <v>293</v>
      </c>
      <c r="CM51" s="3" t="s">
        <v>293</v>
      </c>
      <c r="CN51" s="8" t="s">
        <v>293</v>
      </c>
      <c r="CO51" s="15">
        <f>VLOOKUP($B51,'[20]Sheet 1'!$C$2:$H$80,4,FALSE)</f>
        <v>85.9</v>
      </c>
      <c r="CP51" s="15">
        <f>VLOOKUP($B51,'[20]Sheet 1'!$C$2:$H$80,5,FALSE)</f>
        <v>80.599999999999994</v>
      </c>
      <c r="CQ51" s="15">
        <f>VLOOKUP($B51,'[20]Sheet 1'!$C$2:$H$80,6,FALSE)</f>
        <v>73.900000000000006</v>
      </c>
      <c r="CR51" s="15">
        <f>VLOOKUP($B51,'[21]Sheet 1'!$C$2:$H$80,4,FALSE)</f>
        <v>4.7</v>
      </c>
      <c r="CS51" s="15">
        <f>VLOOKUP($B51,'[21]Sheet 1'!$C$2:$H$80,5,FALSE)</f>
        <v>5.7</v>
      </c>
      <c r="CT51" s="15">
        <f>VLOOKUP($B51,'[21]Sheet 1'!$C$2:$H$80,6,FALSE)</f>
        <v>5.8</v>
      </c>
      <c r="CU51" s="15">
        <f>VLOOKUP($B51,'[22]Sheet 1'!$A$2:$E$80,3,FALSE)</f>
        <v>43.3</v>
      </c>
      <c r="CV51" s="15">
        <f>VLOOKUP($B51,'[22]Sheet 1'!$A$2:$E$80,4,FALSE)</f>
        <v>43.4</v>
      </c>
      <c r="CW51" s="15">
        <f>VLOOKUP($B51,'[22]Sheet 1'!$A$2:$E$80,5,FALSE)</f>
        <v>43.7</v>
      </c>
      <c r="CX51" s="4" t="str">
        <f t="shared" si="1"/>
        <v>9830681Y</v>
      </c>
      <c r="CY51" s="6" t="s">
        <v>293</v>
      </c>
      <c r="CZ51" s="6" t="s">
        <v>293</v>
      </c>
      <c r="DA51" s="6" t="s">
        <v>293</v>
      </c>
      <c r="DD51" s="10"/>
    </row>
    <row r="52" spans="1:108">
      <c r="A52" s="2" t="s">
        <v>177</v>
      </c>
      <c r="B52" s="2" t="s">
        <v>96</v>
      </c>
      <c r="C52" s="2" t="s">
        <v>23</v>
      </c>
      <c r="D52" s="2" t="s">
        <v>115</v>
      </c>
      <c r="E52" s="2" t="s">
        <v>105</v>
      </c>
      <c r="F52" s="3" t="s">
        <v>9</v>
      </c>
      <c r="G52" s="3" t="s">
        <v>9</v>
      </c>
      <c r="H52" s="3" t="s">
        <v>9</v>
      </c>
      <c r="I52" s="12">
        <v>449</v>
      </c>
      <c r="J52" s="13" t="s">
        <v>9</v>
      </c>
      <c r="K52" s="13" t="s">
        <v>9</v>
      </c>
      <c r="L52" s="12">
        <v>431</v>
      </c>
      <c r="M52" s="13" t="s">
        <v>9</v>
      </c>
      <c r="N52" s="13" t="s">
        <v>9</v>
      </c>
      <c r="O52" s="14">
        <f>VLOOKUP(B52,'[1]Sheet 1'!$A$2:$F$73,5,FALSE)</f>
        <v>425</v>
      </c>
      <c r="P52" s="12" t="s">
        <v>9</v>
      </c>
      <c r="Q52" s="12" t="s">
        <v>9</v>
      </c>
      <c r="R52" s="8" t="e">
        <f>VLOOKUP($B52,Extract_R_xx_xx_26!$B$2:$H$75,2,FALSE)</f>
        <v>#N/A</v>
      </c>
      <c r="S52" s="3" t="e">
        <f>VLOOKUP($B52,Extract_R_xx_xx_26!$B$2:$H$75,3,FALSE)</f>
        <v>#N/A</v>
      </c>
      <c r="T52" s="8" t="e">
        <f>VLOOKUP($B52,Extract_R_xx_xx_26!$B$2:$H$75,4,FALSE)</f>
        <v>#N/A</v>
      </c>
      <c r="U52" s="15">
        <f>VLOOKUP(B52,'[2]Sheet 1'!$A$2:$F$55,2,FALSE)</f>
        <v>123.6</v>
      </c>
      <c r="V52" s="15">
        <f>VLOOKUP(B52,'[2]Sheet 1'!$A$2:$F$55,3,FALSE)</f>
        <v>129.69999999999999</v>
      </c>
      <c r="W52" s="15">
        <f>VLOOKUP(B52,'[2]Sheet 1'!$A$2:$F$55,4,FALSE)</f>
        <v>137.9</v>
      </c>
      <c r="X52" s="15">
        <f>VLOOKUP(B52,'[3]Sheet 1'!$A$2:$H$78,3,FALSE)</f>
        <v>42</v>
      </c>
      <c r="Y52" s="15">
        <f>VLOOKUP(B52,'[3]Sheet 1'!$A$2:$H$78,4,FALSE)</f>
        <v>49.7</v>
      </c>
      <c r="Z52" s="15">
        <f>VLOOKUP(B52,'[3]Sheet 1'!$A$2:$H$78,5,FALSE)</f>
        <v>48.9</v>
      </c>
      <c r="AA52" s="15">
        <f>VLOOKUP($B52,'[4]Sheet 1'!$A$2:$H$77,3,FALSE)</f>
        <v>17.3</v>
      </c>
      <c r="AB52" s="15">
        <f>VLOOKUP($B52,'[4]Sheet 1'!$A$2:$H$77,4,FALSE)</f>
        <v>15.3</v>
      </c>
      <c r="AC52" s="15">
        <f>VLOOKUP($B52,'[4]Sheet 1'!$A$2:$H$77,5,FALSE)</f>
        <v>15.1</v>
      </c>
      <c r="AD52" s="15">
        <f>VLOOKUP($B52,'[5]Sheet 1'!$A$2:$G$82,3,FALSE)</f>
        <v>100.3</v>
      </c>
      <c r="AE52" s="15">
        <f>VLOOKUP($B52,'[5]Sheet 1'!$A$2:$G$82,4,FALSE)</f>
        <v>93.5</v>
      </c>
      <c r="AF52" s="15">
        <f>VLOOKUP($B52,'[5]Sheet 1'!$A$2:$G$82,5,FALSE)</f>
        <v>93.5</v>
      </c>
      <c r="AG52" s="15">
        <f>VLOOKUP($B52,'[6]Sheet 1'!$A$2:$G$77,3,FALSE)</f>
        <v>4.7</v>
      </c>
      <c r="AH52" s="15">
        <f>VLOOKUP($B52,'[6]Sheet 1'!$A$2:$G$77,4,FALSE)</f>
        <v>8.6999999999999993</v>
      </c>
      <c r="AI52" s="15">
        <f>VLOOKUP($B52,'[6]Sheet 1'!$A$2:$G$77,5,FALSE)</f>
        <v>9.1</v>
      </c>
      <c r="AJ52" s="18">
        <f>VLOOKUP($B52,'[7]Sheet 1'!$A$2:$F$54,2,FALSE)</f>
        <v>50.9</v>
      </c>
      <c r="AK52" s="18">
        <f>VLOOKUP($B52,'[7]Sheet 1'!$A$2:$F$54,3,FALSE)</f>
        <v>46.7</v>
      </c>
      <c r="AL52" s="18">
        <f>VLOOKUP($B52,'[7]Sheet 1'!$A$2:$F$54,4,FALSE)</f>
        <v>47.8</v>
      </c>
      <c r="AM52" s="18">
        <f>VLOOKUP($B52,'[8]Sheet 1'!$A$2:$F$54,2,FALSE)</f>
        <v>63.1</v>
      </c>
      <c r="AN52" s="18">
        <f>VLOOKUP($B52,'[8]Sheet 1'!$A$2:$F$54,3,FALSE)</f>
        <v>62.3</v>
      </c>
      <c r="AO52" s="18">
        <f>VLOOKUP($B52,'[8]Sheet 1'!$A$2:$F$54,4,FALSE)</f>
        <v>63.4</v>
      </c>
      <c r="AP52" s="18">
        <f>VLOOKUP($B52,'[24]Sheet 1'!$A$2:$I$53,5,FALSE)</f>
        <v>1.35</v>
      </c>
      <c r="AQ52" s="18">
        <f>VLOOKUP($B52,'[24]Sheet 1'!$A$2:$I$53,6,FALSE)</f>
        <v>1.4</v>
      </c>
      <c r="AR52" s="18">
        <f>VLOOKUP($B52,'[24]Sheet 1'!$A$2:$I$53,8,FALSE)</f>
        <v>1.43</v>
      </c>
      <c r="AS52" s="15">
        <f>VLOOKUP($B52,'[9]Sheet 1'!$A$2:$I$80,5,FALSE)</f>
        <v>22.4</v>
      </c>
      <c r="AT52" s="15">
        <f>VLOOKUP($B52,'[9]Sheet 1'!$A$2:$I$80,6,FALSE)</f>
        <v>21.9</v>
      </c>
      <c r="AU52" s="15">
        <f>VLOOKUP($B52,'[9]Sheet 1'!$A$2:$I$80,8,FALSE)</f>
        <v>21.3</v>
      </c>
      <c r="AV52" s="15">
        <f>VLOOKUP($B52,'[10]Sheet 1'!$A$2:$D$55,2,FALSE)</f>
        <v>44.8</v>
      </c>
      <c r="AW52" s="15">
        <f>VLOOKUP($B52,'[10]Sheet 1'!$A$2:$D$55,3,FALSE)</f>
        <v>52.1</v>
      </c>
      <c r="AX52" s="15">
        <f>VLOOKUP($B52,'[10]Sheet 1'!$A$2:$D$55,4,FALSE)</f>
        <v>50.7</v>
      </c>
      <c r="AY52" s="15">
        <f>VLOOKUP($B52,'[11]Sheet 1'!$A$2:$D$55,2,FALSE)</f>
        <v>30.5</v>
      </c>
      <c r="AZ52" s="15">
        <f>VLOOKUP($B52,'[11]Sheet 1'!$A$2:$D$55,3,FALSE)</f>
        <v>32.200000000000003</v>
      </c>
      <c r="BA52" s="15">
        <f>VLOOKUP($B52,'[11]Sheet 1'!$A$2:$D$55,4,FALSE)</f>
        <v>31.8</v>
      </c>
      <c r="BB52" s="15">
        <f>VLOOKUP($B52,'[12]Sheet 1'!$A$2:$D$55,2,FALSE)</f>
        <v>10.5</v>
      </c>
      <c r="BC52" s="15">
        <f>VLOOKUP($B52,'[12]Sheet 1'!$A$2:$D$55,3,FALSE)</f>
        <v>8.4</v>
      </c>
      <c r="BD52" s="15">
        <f>VLOOKUP($B52,'[12]Sheet 1'!$A$2:$D$55,4,FALSE)</f>
        <v>9.9</v>
      </c>
      <c r="BE52" s="9"/>
      <c r="BG52" s="3"/>
      <c r="BH52" s="15">
        <f>VLOOKUP($B52,'[13]Sheet 1'!$A$2:$D$55,2,FALSE)</f>
        <v>0</v>
      </c>
      <c r="BI52" s="15">
        <f>VLOOKUP($B52,'[13]Sheet 1'!$A$2:$D$55,3,FALSE)</f>
        <v>1</v>
      </c>
      <c r="BJ52" s="15">
        <f>VLOOKUP($B52,'[13]Sheet 1'!$A$2:$D$55,4,FALSE)</f>
        <v>1.2</v>
      </c>
      <c r="BK52" s="19">
        <f>VLOOKUP($B52,'[14]Sheet 1'!$A$2:$E$56,3,FALSE)</f>
        <v>91.8</v>
      </c>
      <c r="BL52" s="19">
        <f>VLOOKUP($B52,'[14]Sheet 1'!$A$2:$E$56,4,FALSE)</f>
        <v>81.8</v>
      </c>
      <c r="BM52" s="19">
        <f>VLOOKUP($B52,'[14]Sheet 1'!$A$2:$E$56,5,FALSE)</f>
        <v>82.7</v>
      </c>
      <c r="BN52" s="19">
        <f>VLOOKUP($B52,'[14]Sheet 1'!$A$57:$E$111,3,FALSE)</f>
        <v>100</v>
      </c>
      <c r="BO52" s="19">
        <f>VLOOKUP($B52,'[14]Sheet 1'!$A$57:$E$111,4,FALSE)</f>
        <v>86.8</v>
      </c>
      <c r="BP52" s="19">
        <f>VLOOKUP($B52,'[14]Sheet 1'!$A$57:$E$111,5,FALSE)</f>
        <v>88.6</v>
      </c>
      <c r="BQ52" s="19">
        <f>VLOOKUP($B52,'[14]Sheet 1'!$A$112:$E$163,3,FALSE)</f>
        <v>84.6</v>
      </c>
      <c r="BR52" s="19">
        <f>VLOOKUP($B52,'[14]Sheet 1'!$A$112:$E$163,4,FALSE)</f>
        <v>79.400000000000006</v>
      </c>
      <c r="BS52" s="19">
        <f>VLOOKUP($B52,'[14]Sheet 1'!$A$112:$E$163,5,FALSE)</f>
        <v>79.7</v>
      </c>
      <c r="BT52" s="19">
        <f>VLOOKUP($B52,'[15]Sheet 1'!$A$2:$H$55,2,FALSE)</f>
        <v>85.3</v>
      </c>
      <c r="BU52" s="19">
        <f>VLOOKUP($B52,'[15]Sheet 1'!$A$2:$H$55,3,FALSE)</f>
        <v>80.900000000000006</v>
      </c>
      <c r="BV52" s="19">
        <f>VLOOKUP($B52,'[15]Sheet 1'!$A$2:$H$55,4,FALSE)</f>
        <v>81.3</v>
      </c>
      <c r="BW52" s="15">
        <f>VLOOKUP($B52,'[16]Sheet 1'!$A$2:$D$55,2,FALSE)</f>
        <v>-12.2</v>
      </c>
      <c r="BX52" s="15">
        <f>VLOOKUP($B52,'[16]Sheet 1'!$A$2:$D$55,3,FALSE)</f>
        <v>-12.9</v>
      </c>
      <c r="BY52" s="15">
        <f>VLOOKUP($B52,'[16]Sheet 1'!$A$2:$D$55,4,FALSE)</f>
        <v>-11.7</v>
      </c>
      <c r="BZ52" s="15">
        <f>VLOOKUP($B52,'[17]Sheet 1'!$A$2:$D$55,2,FALSE)</f>
        <v>7.5</v>
      </c>
      <c r="CA52" s="15">
        <f>VLOOKUP($B52,'[17]Sheet 1'!$A$2:$D$55,3,FALSE)</f>
        <v>8.1</v>
      </c>
      <c r="CB52" s="15">
        <f>VLOOKUP($B52,'[17]Sheet 1'!$A$2:$D$55,4,FALSE)</f>
        <v>7.9</v>
      </c>
      <c r="CC52" s="18">
        <f>VLOOKUP($B52,'[18]Sheet 1'!$A$2:$D$55,2,FALSE)</f>
        <v>14.2</v>
      </c>
      <c r="CD52" s="18">
        <f>VLOOKUP($B52,'[18]Sheet 1'!$A$2:$D$55,3,FALSE)</f>
        <v>15.1</v>
      </c>
      <c r="CE52" s="18">
        <f>VLOOKUP($B52,'[18]Sheet 1'!$A$2:$D$55,4,FALSE)</f>
        <v>15.3</v>
      </c>
      <c r="CF52" s="19">
        <f>VLOOKUP($B52,'[19]Sheet 1'!$A$2:$D$55,2,FALSE)</f>
        <v>14.4</v>
      </c>
      <c r="CG52" s="19">
        <f>VLOOKUP($B52,'[19]Sheet 1'!$A$2:$D$55,3,FALSE)</f>
        <v>14.6</v>
      </c>
      <c r="CH52" s="19">
        <f>VLOOKUP($B52,'[19]Sheet 1'!$A$2:$D$55,4,FALSE)</f>
        <v>14.6</v>
      </c>
      <c r="CI52" s="4"/>
      <c r="CJ52" s="4"/>
      <c r="CK52" s="4"/>
      <c r="CL52" s="6" t="s">
        <v>293</v>
      </c>
      <c r="CM52" s="3" t="s">
        <v>293</v>
      </c>
      <c r="CN52" s="8" t="s">
        <v>293</v>
      </c>
      <c r="CO52" s="15">
        <f>VLOOKUP($B52,'[20]Sheet 1'!$C$2:$H$80,4,FALSE)</f>
        <v>82.3</v>
      </c>
      <c r="CP52" s="15">
        <f>VLOOKUP($B52,'[20]Sheet 1'!$C$2:$H$80,5,FALSE)</f>
        <v>80.599999999999994</v>
      </c>
      <c r="CQ52" s="15">
        <f>VLOOKUP($B52,'[20]Sheet 1'!$C$2:$H$80,6,FALSE)</f>
        <v>73.900000000000006</v>
      </c>
      <c r="CR52" s="15">
        <f>VLOOKUP($B52,'[21]Sheet 1'!$C$2:$H$80,4,FALSE)</f>
        <v>4.0999999999999996</v>
      </c>
      <c r="CS52" s="15">
        <f>VLOOKUP($B52,'[21]Sheet 1'!$C$2:$H$80,5,FALSE)</f>
        <v>5.7</v>
      </c>
      <c r="CT52" s="15">
        <f>VLOOKUP($B52,'[21]Sheet 1'!$C$2:$H$80,6,FALSE)</f>
        <v>5.8</v>
      </c>
      <c r="CU52" s="15">
        <f>VLOOKUP($B52,'[22]Sheet 1'!$A$2:$E$80,3,FALSE)</f>
        <v>39.299999999999997</v>
      </c>
      <c r="CV52" s="15">
        <f>VLOOKUP($B52,'[22]Sheet 1'!$A$2:$E$80,4,FALSE)</f>
        <v>43.4</v>
      </c>
      <c r="CW52" s="15">
        <f>VLOOKUP($B52,'[22]Sheet 1'!$A$2:$E$80,5,FALSE)</f>
        <v>43.7</v>
      </c>
      <c r="CX52" s="4" t="str">
        <f t="shared" si="1"/>
        <v>9830691J</v>
      </c>
      <c r="CY52" s="6" t="s">
        <v>293</v>
      </c>
      <c r="CZ52" s="6" t="s">
        <v>293</v>
      </c>
      <c r="DA52" s="6" t="s">
        <v>293</v>
      </c>
      <c r="DD52" s="10"/>
    </row>
    <row r="53" spans="1:108">
      <c r="A53" s="2" t="s">
        <v>229</v>
      </c>
      <c r="B53" s="2" t="s">
        <v>230</v>
      </c>
      <c r="C53" s="2" t="s">
        <v>23</v>
      </c>
      <c r="D53" s="2" t="s">
        <v>124</v>
      </c>
      <c r="E53" s="2" t="s">
        <v>105</v>
      </c>
      <c r="F53" s="3" t="s">
        <v>9</v>
      </c>
      <c r="G53" s="3" t="s">
        <v>9</v>
      </c>
      <c r="H53" s="3" t="s">
        <v>9</v>
      </c>
      <c r="I53" s="12">
        <v>404</v>
      </c>
      <c r="J53" s="13" t="s">
        <v>9</v>
      </c>
      <c r="K53" s="13" t="s">
        <v>9</v>
      </c>
      <c r="L53" s="12">
        <v>428</v>
      </c>
      <c r="M53" s="13" t="s">
        <v>9</v>
      </c>
      <c r="N53" s="13" t="s">
        <v>9</v>
      </c>
      <c r="O53" s="14">
        <f>VLOOKUP(B53,'[1]Sheet 1'!$A$2:$F$73,5,FALSE)</f>
        <v>483</v>
      </c>
      <c r="P53" s="12" t="s">
        <v>9</v>
      </c>
      <c r="Q53" s="12" t="s">
        <v>9</v>
      </c>
      <c r="R53" s="8" t="e">
        <f>VLOOKUP($B53,Extract_R_xx_xx_26!$B$2:$H$75,2,FALSE)</f>
        <v>#N/A</v>
      </c>
      <c r="S53" s="3" t="e">
        <f>VLOOKUP($B53,Extract_R_xx_xx_26!$B$2:$H$75,3,FALSE)</f>
        <v>#N/A</v>
      </c>
      <c r="T53" s="8" t="e">
        <f>VLOOKUP($B53,Extract_R_xx_xx_26!$B$2:$H$75,4,FALSE)</f>
        <v>#N/A</v>
      </c>
      <c r="U53" s="15">
        <f>VLOOKUP(B53,'[2]Sheet 1'!$A$2:$F$55,2,FALSE)</f>
        <v>102.3</v>
      </c>
      <c r="V53" s="15">
        <f>VLOOKUP(B53,'[2]Sheet 1'!$A$2:$F$55,3,FALSE)</f>
        <v>129.69999999999999</v>
      </c>
      <c r="W53" s="15">
        <f>VLOOKUP(B53,'[2]Sheet 1'!$A$2:$F$55,4,FALSE)</f>
        <v>137.9</v>
      </c>
      <c r="X53" s="15">
        <f>VLOOKUP(B53,'[3]Sheet 1'!$A$2:$H$78,3,FALSE)</f>
        <v>63.3</v>
      </c>
      <c r="Y53" s="15">
        <f>VLOOKUP(B53,'[3]Sheet 1'!$A$2:$H$78,4,FALSE)</f>
        <v>49.7</v>
      </c>
      <c r="Z53" s="15">
        <f>VLOOKUP(B53,'[3]Sheet 1'!$A$2:$H$78,5,FALSE)</f>
        <v>48.9</v>
      </c>
      <c r="AA53" s="15">
        <f>VLOOKUP($B53,'[4]Sheet 1'!$A$2:$H$77,3,FALSE)</f>
        <v>10</v>
      </c>
      <c r="AB53" s="15">
        <f>VLOOKUP($B53,'[4]Sheet 1'!$A$2:$H$77,4,FALSE)</f>
        <v>15.3</v>
      </c>
      <c r="AC53" s="15">
        <f>VLOOKUP($B53,'[4]Sheet 1'!$A$2:$H$77,5,FALSE)</f>
        <v>15.1</v>
      </c>
      <c r="AD53" s="15">
        <f>VLOOKUP($B53,'[5]Sheet 1'!$A$2:$G$82,3,FALSE)</f>
        <v>86.3</v>
      </c>
      <c r="AE53" s="15">
        <f>VLOOKUP($B53,'[5]Sheet 1'!$A$2:$G$82,4,FALSE)</f>
        <v>93.5</v>
      </c>
      <c r="AF53" s="15">
        <f>VLOOKUP($B53,'[5]Sheet 1'!$A$2:$G$82,5,FALSE)</f>
        <v>93.5</v>
      </c>
      <c r="AG53" s="15">
        <f>VLOOKUP($B53,'[6]Sheet 1'!$A$2:$G$77,3,FALSE)</f>
        <v>10.7</v>
      </c>
      <c r="AH53" s="15">
        <f>VLOOKUP($B53,'[6]Sheet 1'!$A$2:$G$77,4,FALSE)</f>
        <v>8.6999999999999993</v>
      </c>
      <c r="AI53" s="15">
        <f>VLOOKUP($B53,'[6]Sheet 1'!$A$2:$G$77,5,FALSE)</f>
        <v>9.1</v>
      </c>
      <c r="AJ53" s="18">
        <f>VLOOKUP($B53,'[7]Sheet 1'!$A$2:$F$54,2,FALSE)</f>
        <v>45.3</v>
      </c>
      <c r="AK53" s="18">
        <f>VLOOKUP($B53,'[7]Sheet 1'!$A$2:$F$54,3,FALSE)</f>
        <v>46.7</v>
      </c>
      <c r="AL53" s="18">
        <f>VLOOKUP($B53,'[7]Sheet 1'!$A$2:$F$54,4,FALSE)</f>
        <v>47.8</v>
      </c>
      <c r="AM53" s="18">
        <f>VLOOKUP($B53,'[8]Sheet 1'!$A$2:$F$54,2,FALSE)</f>
        <v>60.8</v>
      </c>
      <c r="AN53" s="18">
        <f>VLOOKUP($B53,'[8]Sheet 1'!$A$2:$F$54,3,FALSE)</f>
        <v>62.3</v>
      </c>
      <c r="AO53" s="18">
        <f>VLOOKUP($B53,'[8]Sheet 1'!$A$2:$F$54,4,FALSE)</f>
        <v>63.4</v>
      </c>
      <c r="AP53" s="18">
        <f>VLOOKUP($B53,'[24]Sheet 1'!$A$2:$I$53,5,FALSE)</f>
        <v>1.28</v>
      </c>
      <c r="AQ53" s="18">
        <f>VLOOKUP($B53,'[24]Sheet 1'!$A$2:$I$53,6,FALSE)</f>
        <v>1.4</v>
      </c>
      <c r="AR53" s="18">
        <f>VLOOKUP($B53,'[24]Sheet 1'!$A$2:$I$53,8,FALSE)</f>
        <v>1.43</v>
      </c>
      <c r="AS53" s="15">
        <f>VLOOKUP($B53,'[9]Sheet 1'!$A$2:$I$80,5,FALSE)</f>
        <v>23.8</v>
      </c>
      <c r="AT53" s="15">
        <f>VLOOKUP($B53,'[9]Sheet 1'!$A$2:$I$80,6,FALSE)</f>
        <v>21.9</v>
      </c>
      <c r="AU53" s="15">
        <f>VLOOKUP($B53,'[9]Sheet 1'!$A$2:$I$80,8,FALSE)</f>
        <v>21.3</v>
      </c>
      <c r="AV53" s="15">
        <f>VLOOKUP($B53,'[10]Sheet 1'!$A$2:$D$55,2,FALSE)</f>
        <v>56.8</v>
      </c>
      <c r="AW53" s="15">
        <f>VLOOKUP($B53,'[10]Sheet 1'!$A$2:$D$55,3,FALSE)</f>
        <v>52.1</v>
      </c>
      <c r="AX53" s="15">
        <f>VLOOKUP($B53,'[10]Sheet 1'!$A$2:$D$55,4,FALSE)</f>
        <v>50.7</v>
      </c>
      <c r="AY53" s="15">
        <f>VLOOKUP($B53,'[11]Sheet 1'!$A$2:$D$55,2,FALSE)</f>
        <v>35.200000000000003</v>
      </c>
      <c r="AZ53" s="15">
        <f>VLOOKUP($B53,'[11]Sheet 1'!$A$2:$D$55,3,FALSE)</f>
        <v>32.200000000000003</v>
      </c>
      <c r="BA53" s="15">
        <f>VLOOKUP($B53,'[11]Sheet 1'!$A$2:$D$55,4,FALSE)</f>
        <v>31.8</v>
      </c>
      <c r="BB53" s="15">
        <f>VLOOKUP($B53,'[12]Sheet 1'!$A$2:$D$55,2,FALSE)</f>
        <v>1.1000000000000001</v>
      </c>
      <c r="BC53" s="15">
        <f>VLOOKUP($B53,'[12]Sheet 1'!$A$2:$D$55,3,FALSE)</f>
        <v>8.4</v>
      </c>
      <c r="BD53" s="15">
        <f>VLOOKUP($B53,'[12]Sheet 1'!$A$2:$D$55,4,FALSE)</f>
        <v>9.9</v>
      </c>
      <c r="BE53" s="9"/>
      <c r="BG53" s="3"/>
      <c r="BH53" s="15">
        <f>VLOOKUP($B53,'[13]Sheet 1'!$A$2:$D$55,2,FALSE)</f>
        <v>0</v>
      </c>
      <c r="BI53" s="15">
        <f>VLOOKUP($B53,'[13]Sheet 1'!$A$2:$D$55,3,FALSE)</f>
        <v>1</v>
      </c>
      <c r="BJ53" s="15">
        <f>VLOOKUP($B53,'[13]Sheet 1'!$A$2:$D$55,4,FALSE)</f>
        <v>1.2</v>
      </c>
      <c r="BK53" s="19">
        <f>VLOOKUP($B53,'[14]Sheet 1'!$A$2:$E$56,3,FALSE)</f>
        <v>85.5</v>
      </c>
      <c r="BL53" s="19">
        <f>VLOOKUP($B53,'[14]Sheet 1'!$A$2:$E$56,4,FALSE)</f>
        <v>81.8</v>
      </c>
      <c r="BM53" s="19">
        <f>VLOOKUP($B53,'[14]Sheet 1'!$A$2:$E$56,5,FALSE)</f>
        <v>82.7</v>
      </c>
      <c r="BN53" s="19">
        <f>VLOOKUP($B53,'[14]Sheet 1'!$A$57:$E$111,3,FALSE)</f>
        <v>85.4</v>
      </c>
      <c r="BO53" s="19">
        <f>VLOOKUP($B53,'[14]Sheet 1'!$A$57:$E$111,4,FALSE)</f>
        <v>86.8</v>
      </c>
      <c r="BP53" s="19">
        <f>VLOOKUP($B53,'[14]Sheet 1'!$A$57:$E$111,5,FALSE)</f>
        <v>88.6</v>
      </c>
      <c r="BQ53" s="19">
        <f>VLOOKUP($B53,'[14]Sheet 1'!$A$112:$E$163,3,FALSE)</f>
        <v>77.8</v>
      </c>
      <c r="BR53" s="19">
        <f>VLOOKUP($B53,'[14]Sheet 1'!$A$112:$E$163,4,FALSE)</f>
        <v>79.400000000000006</v>
      </c>
      <c r="BS53" s="19">
        <f>VLOOKUP($B53,'[14]Sheet 1'!$A$112:$E$163,5,FALSE)</f>
        <v>79.7</v>
      </c>
      <c r="BT53" s="19">
        <f>VLOOKUP($B53,'[15]Sheet 1'!$A$2:$H$55,2,FALSE)</f>
        <v>88.5</v>
      </c>
      <c r="BU53" s="19">
        <f>VLOOKUP($B53,'[15]Sheet 1'!$A$2:$H$55,3,FALSE)</f>
        <v>80.900000000000006</v>
      </c>
      <c r="BV53" s="19">
        <f>VLOOKUP($B53,'[15]Sheet 1'!$A$2:$H$55,4,FALSE)</f>
        <v>81.3</v>
      </c>
      <c r="BW53" s="15">
        <f>VLOOKUP($B53,'[16]Sheet 1'!$A$2:$D$55,2,FALSE)</f>
        <v>-5.8999999999999897</v>
      </c>
      <c r="BX53" s="15">
        <f>VLOOKUP($B53,'[16]Sheet 1'!$A$2:$D$55,3,FALSE)</f>
        <v>-12.9</v>
      </c>
      <c r="BY53" s="15">
        <f>VLOOKUP($B53,'[16]Sheet 1'!$A$2:$D$55,4,FALSE)</f>
        <v>-11.7</v>
      </c>
      <c r="BZ53" s="15">
        <f>VLOOKUP($B53,'[17]Sheet 1'!$A$2:$D$55,2,FALSE)</f>
        <v>7.4</v>
      </c>
      <c r="CA53" s="15">
        <f>VLOOKUP($B53,'[17]Sheet 1'!$A$2:$D$55,3,FALSE)</f>
        <v>8.1</v>
      </c>
      <c r="CB53" s="15">
        <f>VLOOKUP($B53,'[17]Sheet 1'!$A$2:$D$55,4,FALSE)</f>
        <v>7.9</v>
      </c>
      <c r="CC53" s="18">
        <f>VLOOKUP($B53,'[18]Sheet 1'!$A$2:$D$55,2,FALSE)</f>
        <v>13.5</v>
      </c>
      <c r="CD53" s="18">
        <f>VLOOKUP($B53,'[18]Sheet 1'!$A$2:$D$55,3,FALSE)</f>
        <v>15.1</v>
      </c>
      <c r="CE53" s="18">
        <f>VLOOKUP($B53,'[18]Sheet 1'!$A$2:$D$55,4,FALSE)</f>
        <v>15.3</v>
      </c>
      <c r="CF53" s="19">
        <f>VLOOKUP($B53,'[19]Sheet 1'!$A$2:$D$55,2,FALSE)</f>
        <v>14.7</v>
      </c>
      <c r="CG53" s="19">
        <f>VLOOKUP($B53,'[19]Sheet 1'!$A$2:$D$55,3,FALSE)</f>
        <v>14.6</v>
      </c>
      <c r="CH53" s="19">
        <f>VLOOKUP($B53,'[19]Sheet 1'!$A$2:$D$55,4,FALSE)</f>
        <v>14.6</v>
      </c>
      <c r="CI53" s="9"/>
      <c r="CJ53" s="4"/>
      <c r="CK53" s="4"/>
      <c r="CL53" s="6" t="s">
        <v>293</v>
      </c>
      <c r="CM53" s="3" t="s">
        <v>293</v>
      </c>
      <c r="CN53" s="8" t="s">
        <v>293</v>
      </c>
      <c r="CO53" s="15">
        <f>VLOOKUP($B53,'[20]Sheet 1'!$C$2:$H$80,4,FALSE)</f>
        <v>86.6</v>
      </c>
      <c r="CP53" s="15">
        <f>VLOOKUP($B53,'[20]Sheet 1'!$C$2:$H$80,5,FALSE)</f>
        <v>80.599999999999994</v>
      </c>
      <c r="CQ53" s="15">
        <f>VLOOKUP($B53,'[20]Sheet 1'!$C$2:$H$80,6,FALSE)</f>
        <v>73.900000000000006</v>
      </c>
      <c r="CR53" s="15">
        <f>VLOOKUP($B53,'[21]Sheet 1'!$C$2:$H$80,4,FALSE)</f>
        <v>3.5</v>
      </c>
      <c r="CS53" s="15">
        <f>VLOOKUP($B53,'[21]Sheet 1'!$C$2:$H$80,5,FALSE)</f>
        <v>5.7</v>
      </c>
      <c r="CT53" s="15">
        <f>VLOOKUP($B53,'[21]Sheet 1'!$C$2:$H$80,6,FALSE)</f>
        <v>5.8</v>
      </c>
      <c r="CU53" s="15">
        <f>VLOOKUP($B53,'[22]Sheet 1'!$A$2:$E$80,3,FALSE)</f>
        <v>38.9</v>
      </c>
      <c r="CV53" s="15">
        <f>VLOOKUP($B53,'[22]Sheet 1'!$A$2:$E$80,4,FALSE)</f>
        <v>43.4</v>
      </c>
      <c r="CW53" s="15">
        <f>VLOOKUP($B53,'[22]Sheet 1'!$A$2:$E$80,5,FALSE)</f>
        <v>43.7</v>
      </c>
      <c r="CX53" s="4" t="str">
        <f t="shared" si="1"/>
        <v>9830698S</v>
      </c>
      <c r="CY53" s="6" t="s">
        <v>293</v>
      </c>
      <c r="CZ53" s="6" t="s">
        <v>293</v>
      </c>
      <c r="DA53" s="6" t="s">
        <v>293</v>
      </c>
      <c r="DD53" s="10"/>
    </row>
    <row r="54" spans="1:108">
      <c r="P54" s="3"/>
      <c r="BZ54" s="2"/>
      <c r="CA54" s="2"/>
      <c r="CB54" s="2"/>
      <c r="CC54" s="2"/>
      <c r="CD54" s="2"/>
      <c r="CE54" s="2"/>
      <c r="CO54" s="6"/>
      <c r="CY54" s="6"/>
    </row>
    <row r="55" spans="1:108" s="5" customFormat="1" ht="38.25">
      <c r="A55" s="5" t="s">
        <v>130</v>
      </c>
      <c r="B55" s="5" t="s">
        <v>101</v>
      </c>
      <c r="D55" s="5" t="s">
        <v>249</v>
      </c>
      <c r="E55" s="5" t="s">
        <v>248</v>
      </c>
      <c r="F55" s="5" t="s">
        <v>46</v>
      </c>
      <c r="G55" s="5" t="s">
        <v>289</v>
      </c>
      <c r="H55" s="5" t="s">
        <v>290</v>
      </c>
      <c r="I55" s="5" t="s">
        <v>45</v>
      </c>
      <c r="J55" s="5" t="s">
        <v>43</v>
      </c>
      <c r="K55" s="5" t="s">
        <v>42</v>
      </c>
      <c r="L55" s="5" t="s">
        <v>41</v>
      </c>
      <c r="M55" s="5" t="s">
        <v>44</v>
      </c>
      <c r="BE55" s="16"/>
    </row>
    <row r="56" spans="1:108">
      <c r="A56" s="2" t="s">
        <v>131</v>
      </c>
      <c r="B56" s="2" t="s">
        <v>47</v>
      </c>
      <c r="C56" s="4"/>
      <c r="D56" s="17">
        <f>VLOOKUP(B2,'[2]Sheet 1'!$A$2:$F$55,6,FALSE)</f>
        <v>4.9877149999999997</v>
      </c>
      <c r="E56" s="17">
        <f>VLOOKUP(B2,'[5]Sheet 1'!$A$2:$G$82,7,FALSE)</f>
        <v>1.882641</v>
      </c>
      <c r="F56" s="17">
        <f>VLOOKUP(B2,'[6]Sheet 1'!$A$28:$G$77,7,FALSE)</f>
        <v>0.234375</v>
      </c>
      <c r="G56" s="17">
        <f>VLOOKUP(B2,'[23]Sheet 1'!$A$2:$I$54,9,FALSE)</f>
        <v>1.909341</v>
      </c>
      <c r="H56" s="17">
        <f>VLOOKUP(B2,'[23]Sheet 1'!$A$5:$I$5107,9,FALSE)</f>
        <v>1.673597</v>
      </c>
      <c r="I56" s="15">
        <f>VLOOKUP($B56,'[9]Sheet 1'!$A$2:$I$80,9,FALSE)</f>
        <v>-1.5306120000000001</v>
      </c>
      <c r="J56" s="15">
        <f>VLOOKUP(B2,'[20]Sheet 1'!$C$2:$I$80,7,FALSE)</f>
        <v>2.9357799999999998</v>
      </c>
      <c r="K56" s="17">
        <f>VLOOKUP(B2,'[15]Sheet 1'!$A$2:$H$55,8,FALSE)</f>
        <v>2.3529409999999999</v>
      </c>
      <c r="L56" s="17">
        <f>VLOOKUP(B2,'[10]Sheet 1'!$A$2:$G$55,7,FALSE)</f>
        <v>2.0642200000000002</v>
      </c>
      <c r="M56" s="17">
        <f>VLOOKUP(B2,'[13]Sheet 1'!$A$2:$G$55,7,FALSE)</f>
        <v>-0.44303799999999999</v>
      </c>
      <c r="Q56" s="1"/>
      <c r="R56" s="1"/>
      <c r="S56" s="1"/>
      <c r="T56" s="1"/>
      <c r="U56" s="1"/>
      <c r="V56" s="1"/>
      <c r="BT56" s="1"/>
      <c r="BU56" s="1"/>
      <c r="BV56" s="4"/>
      <c r="BW56" s="1"/>
      <c r="BZ56" s="2"/>
      <c r="CA56" s="2"/>
      <c r="CB56" s="2"/>
      <c r="CC56" s="2"/>
      <c r="CD56" s="2"/>
      <c r="CE56" s="2"/>
    </row>
    <row r="57" spans="1:108">
      <c r="A57" s="2" t="s">
        <v>132</v>
      </c>
      <c r="B57" s="2" t="s">
        <v>48</v>
      </c>
      <c r="C57" s="4"/>
      <c r="D57" s="17">
        <f>VLOOKUP(B3,'[2]Sheet 1'!$A$2:$F$55,6,FALSE)</f>
        <v>-1.788686</v>
      </c>
      <c r="E57" s="17">
        <f>VLOOKUP(B3,'[5]Sheet 1'!$A$2:$G$82,7,FALSE)</f>
        <v>-1.7525770000000001</v>
      </c>
      <c r="F57" s="17">
        <f>VLOOKUP(B3,'[6]Sheet 1'!$A$28:$G$77,7,FALSE)</f>
        <v>1.875</v>
      </c>
      <c r="G57" s="17">
        <f>VLOOKUP(B3,'[23]Sheet 1'!$A$2:$I$54,9,FALSE)</f>
        <v>-0.26819900000000002</v>
      </c>
      <c r="H57" s="17">
        <f>VLOOKUP(B3,'[23]Sheet 1'!$A$5:$I$5107,9,FALSE)</f>
        <v>-0.13661200000000001</v>
      </c>
      <c r="I57" s="15">
        <f>VLOOKUP($B57,'[9]Sheet 1'!$A$2:$I$80,9,FALSE)</f>
        <v>-0.408163</v>
      </c>
      <c r="J57" s="15">
        <f>VLOOKUP(B3,'[20]Sheet 1'!$C$2:$I$80,7,FALSE)</f>
        <v>2.2936000000000002E-2</v>
      </c>
      <c r="K57" s="17">
        <f>VLOOKUP(B3,'[15]Sheet 1'!$A$2:$H$55,8,FALSE)</f>
        <v>0.58823499999999995</v>
      </c>
      <c r="L57" s="17">
        <f>VLOOKUP(B3,'[10]Sheet 1'!$A$2:$G$55,7,FALSE)</f>
        <v>0.275229</v>
      </c>
      <c r="M57" s="17">
        <f>VLOOKUP(B3,'[13]Sheet 1'!$A$2:$G$55,7,FALSE)</f>
        <v>5</v>
      </c>
      <c r="Q57" s="1"/>
      <c r="R57" s="1"/>
      <c r="S57" s="1"/>
      <c r="T57" s="1"/>
      <c r="U57" s="1"/>
      <c r="V57" s="1"/>
      <c r="BT57" s="1"/>
      <c r="BU57" s="1"/>
      <c r="BV57" s="4"/>
      <c r="BW57" s="1"/>
      <c r="BZ57" s="2"/>
      <c r="CA57" s="2"/>
      <c r="CB57" s="2"/>
      <c r="CC57" s="2"/>
      <c r="CD57" s="2"/>
      <c r="CE57" s="2"/>
    </row>
    <row r="58" spans="1:108">
      <c r="A58" s="2" t="s">
        <v>133</v>
      </c>
      <c r="B58" s="2" t="s">
        <v>49</v>
      </c>
      <c r="C58" s="4"/>
      <c r="D58" s="17">
        <f>VLOOKUP(B4,'[2]Sheet 1'!$A$2:$F$55,6,FALSE)</f>
        <v>4.9140000000000003E-2</v>
      </c>
      <c r="E58" s="17">
        <f>VLOOKUP(B4,'[5]Sheet 1'!$A$2:$G$82,7,FALSE)</f>
        <v>-2.0446740000000001</v>
      </c>
      <c r="F58" s="17">
        <f>VLOOKUP(B4,'[6]Sheet 1'!$A$28:$G$77,7,FALSE)</f>
        <v>-0.42600900000000003</v>
      </c>
      <c r="G58" s="17">
        <f>VLOOKUP(B4,'[23]Sheet 1'!$A$2:$I$54,9,FALSE)</f>
        <v>-1.331418</v>
      </c>
      <c r="H58" s="17">
        <f>VLOOKUP(B4,'[23]Sheet 1'!$A$5:$I$5107,9,FALSE)</f>
        <v>-1.912568</v>
      </c>
      <c r="I58" s="15">
        <f>VLOOKUP($B58,'[9]Sheet 1'!$A$2:$I$80,9,FALSE)</f>
        <v>-0.51020399999999999</v>
      </c>
      <c r="J58" s="15">
        <f>VLOOKUP(B4,'[20]Sheet 1'!$C$2:$I$80,7,FALSE)</f>
        <v>0.41284399999999999</v>
      </c>
      <c r="K58" s="17">
        <f>VLOOKUP(B4,'[15]Sheet 1'!$A$2:$H$55,8,FALSE)</f>
        <v>1.4171119999999999</v>
      </c>
      <c r="L58" s="17">
        <f>VLOOKUP(B4,'[10]Sheet 1'!$A$2:$G$55,7,FALSE)</f>
        <v>-0.97387199999999996</v>
      </c>
      <c r="M58" s="17">
        <f>VLOOKUP(B4,'[13]Sheet 1'!$A$2:$G$55,7,FALSE)</f>
        <v>5</v>
      </c>
      <c r="Q58" s="1"/>
      <c r="R58" s="1"/>
      <c r="S58" s="1"/>
      <c r="T58" s="1"/>
      <c r="U58" s="1"/>
      <c r="V58" s="1"/>
      <c r="BT58" s="1"/>
      <c r="BU58" s="1"/>
      <c r="BV58" s="4"/>
      <c r="BW58" s="1"/>
      <c r="BZ58" s="2"/>
      <c r="CA58" s="2"/>
      <c r="CB58" s="2"/>
      <c r="CC58" s="2"/>
      <c r="CD58" s="2"/>
      <c r="CE58" s="2"/>
    </row>
    <row r="59" spans="1:108">
      <c r="A59" s="2" t="s">
        <v>134</v>
      </c>
      <c r="B59" s="2" t="s">
        <v>50</v>
      </c>
      <c r="C59" s="4"/>
      <c r="D59" s="17">
        <f>VLOOKUP(B5,'[2]Sheet 1'!$A$2:$F$55,6,FALSE)</f>
        <v>1.8304670000000001</v>
      </c>
      <c r="E59" s="17">
        <f>VLOOKUP(B5,'[5]Sheet 1'!$A$2:$G$82,7,FALSE)</f>
        <v>-1.0652919999999999</v>
      </c>
      <c r="F59" s="17">
        <f>VLOOKUP(B5,'[6]Sheet 1'!$A$28:$G$77,7,FALSE)</f>
        <v>-0.33632299999999998</v>
      </c>
      <c r="G59" s="17">
        <f>VLOOKUP(B5,'[23]Sheet 1'!$A$2:$I$54,9,FALSE)</f>
        <v>-0.105364</v>
      </c>
      <c r="H59" s="17">
        <f>VLOOKUP(B5,'[23]Sheet 1'!$A$5:$I$5107,9,FALSE)</f>
        <v>-0.105364</v>
      </c>
      <c r="I59" s="15">
        <f>VLOOKUP($B59,'[9]Sheet 1'!$A$2:$I$80,9,FALSE)</f>
        <v>-1.6326529999999999</v>
      </c>
      <c r="J59" s="15">
        <f>VLOOKUP(B5,'[20]Sheet 1'!$C$2:$I$80,7,FALSE)</f>
        <v>0.61926599999999998</v>
      </c>
      <c r="K59" s="17">
        <f>VLOOKUP(B5,'[15]Sheet 1'!$A$2:$H$55,8,FALSE)</f>
        <v>-0.67708299999999999</v>
      </c>
      <c r="L59" s="17">
        <f>VLOOKUP(B5,'[10]Sheet 1'!$A$2:$G$55,7,FALSE)</f>
        <v>-1.5201899999999999</v>
      </c>
      <c r="M59" s="17">
        <f>VLOOKUP(B5,'[13]Sheet 1'!$A$2:$G$55,7,FALSE)</f>
        <v>0.41666700000000001</v>
      </c>
      <c r="Q59" s="1"/>
      <c r="R59" s="1"/>
      <c r="S59" s="1"/>
      <c r="T59" s="1"/>
      <c r="U59" s="1"/>
      <c r="V59" s="1"/>
      <c r="BT59" s="1"/>
      <c r="BU59" s="1"/>
      <c r="BV59" s="4"/>
      <c r="BW59" s="1"/>
      <c r="BZ59" s="2"/>
      <c r="CA59" s="2"/>
      <c r="CB59" s="2"/>
      <c r="CC59" s="2"/>
      <c r="CD59" s="2"/>
      <c r="CE59" s="2"/>
    </row>
    <row r="60" spans="1:108">
      <c r="A60" s="2" t="s">
        <v>135</v>
      </c>
      <c r="B60" s="2" t="s">
        <v>51</v>
      </c>
      <c r="C60" s="4"/>
      <c r="D60" s="17">
        <f>VLOOKUP(B6,'[2]Sheet 1'!$A$2:$F$55,6,FALSE)</f>
        <v>1.8058970000000001</v>
      </c>
      <c r="E60" s="17">
        <f>VLOOKUP(B6,'[5]Sheet 1'!$A$2:$G$82,7,FALSE)</f>
        <v>0.15892400000000001</v>
      </c>
      <c r="F60" s="17">
        <f>VLOOKUP(B6,'[6]Sheet 1'!$A$28:$G$77,7,FALSE)</f>
        <v>-2.6905830000000002</v>
      </c>
      <c r="G60" s="17">
        <f>VLOOKUP(B6,'[23]Sheet 1'!$A$2:$I$54,9,FALSE)</f>
        <v>-0.33524900000000002</v>
      </c>
      <c r="H60" s="17">
        <f>VLOOKUP(B6,'[23]Sheet 1'!$A$5:$I$5107,9,FALSE)</f>
        <v>-0.33524900000000002</v>
      </c>
      <c r="I60" s="15">
        <f>VLOOKUP($B60,'[9]Sheet 1'!$A$2:$I$80,9,FALSE)</f>
        <v>-1.5306120000000001</v>
      </c>
      <c r="J60" s="15">
        <f>VLOOKUP(B6,'[20]Sheet 1'!$C$2:$I$80,7,FALSE)</f>
        <v>4.449541</v>
      </c>
      <c r="K60" s="17">
        <f>VLOOKUP(B6,'[15]Sheet 1'!$A$2:$H$55,8,FALSE)</f>
        <v>-2.6041999999999999E-2</v>
      </c>
      <c r="L60" s="17">
        <f>VLOOKUP(B6,'[10]Sheet 1'!$A$2:$G$55,7,FALSE)</f>
        <v>-1.7695959999999999</v>
      </c>
      <c r="M60" s="17">
        <f>VLOOKUP(B6,'[13]Sheet 1'!$A$2:$G$55,7,FALSE)</f>
        <v>5</v>
      </c>
      <c r="Q60" s="1"/>
      <c r="R60" s="1"/>
      <c r="S60" s="1"/>
      <c r="T60" s="1"/>
      <c r="U60" s="1"/>
      <c r="V60" s="1"/>
      <c r="BT60" s="1"/>
      <c r="BU60" s="1"/>
      <c r="BV60" s="4"/>
      <c r="BW60" s="1"/>
      <c r="BZ60" s="2"/>
      <c r="CA60" s="2"/>
      <c r="CB60" s="2"/>
      <c r="CC60" s="2"/>
      <c r="CD60" s="2"/>
      <c r="CE60" s="2"/>
    </row>
    <row r="61" spans="1:108">
      <c r="A61" s="2" t="s">
        <v>136</v>
      </c>
      <c r="B61" s="2" t="s">
        <v>52</v>
      </c>
      <c r="C61" s="4"/>
      <c r="D61" s="17">
        <f>VLOOKUP(B7,'[2]Sheet 1'!$A$2:$F$55,6,FALSE)</f>
        <v>4.7665850000000001</v>
      </c>
      <c r="E61" s="17">
        <f>VLOOKUP(B7,'[5]Sheet 1'!$A$2:$G$82,7,FALSE)</f>
        <v>-0.99656400000000001</v>
      </c>
      <c r="F61" s="17">
        <f>VLOOKUP(B7,'[6]Sheet 1'!$A$28:$G$77,7,FALSE)</f>
        <v>-1.4125559999999999</v>
      </c>
      <c r="G61" s="17">
        <f>VLOOKUP(B7,'[23]Sheet 1'!$A$2:$I$54,9,FALSE)</f>
        <v>-1.465517</v>
      </c>
      <c r="H61" s="17">
        <f>VLOOKUP(B7,'[23]Sheet 1'!$A$5:$I$5107,9,FALSE)</f>
        <v>-1.465517</v>
      </c>
      <c r="I61" s="15">
        <f>VLOOKUP($B61,'[9]Sheet 1'!$A$2:$I$80,9,FALSE)</f>
        <v>-0.20408200000000001</v>
      </c>
      <c r="J61" s="15">
        <f>VLOOKUP(B7,'[20]Sheet 1'!$C$2:$I$80,7,FALSE)</f>
        <v>-0.780802</v>
      </c>
      <c r="K61" s="17">
        <f>VLOOKUP(B7,'[15]Sheet 1'!$A$2:$H$55,8,FALSE)</f>
        <v>-0.71614599999999995</v>
      </c>
      <c r="L61" s="17">
        <f>VLOOKUP(B7,'[10]Sheet 1'!$A$2:$G$55,7,FALSE)</f>
        <v>-3.0166270000000002</v>
      </c>
      <c r="M61" s="17">
        <f>VLOOKUP(B7,'[13]Sheet 1'!$A$2:$G$55,7,FALSE)</f>
        <v>-0.632911</v>
      </c>
      <c r="Q61" s="1"/>
      <c r="R61" s="1"/>
      <c r="S61" s="1"/>
      <c r="T61" s="1"/>
      <c r="U61" s="1"/>
      <c r="V61" s="1"/>
      <c r="BT61" s="1"/>
      <c r="BU61" s="1"/>
      <c r="BV61" s="4"/>
      <c r="BW61" s="1"/>
      <c r="BZ61" s="2"/>
      <c r="CA61" s="2"/>
      <c r="CB61" s="2"/>
      <c r="CC61" s="2"/>
      <c r="CD61" s="2"/>
      <c r="CE61" s="2"/>
    </row>
    <row r="62" spans="1:108">
      <c r="A62" s="2" t="s">
        <v>137</v>
      </c>
      <c r="B62" s="2" t="s">
        <v>53</v>
      </c>
      <c r="C62" s="4"/>
      <c r="D62" s="17">
        <f>VLOOKUP(B8,'[2]Sheet 1'!$A$2:$F$55,6,FALSE)</f>
        <v>4.8525799999999997</v>
      </c>
      <c r="E62" s="17">
        <f>VLOOKUP(B8,'[5]Sheet 1'!$A$2:$G$82,7,FALSE)</f>
        <v>3.9119799999999998</v>
      </c>
      <c r="F62" s="17">
        <f>VLOOKUP(B8,'[6]Sheet 1'!$A$28:$G$77,7,FALSE)</f>
        <v>4.84375</v>
      </c>
      <c r="G62" s="17">
        <f>VLOOKUP(B8,'[23]Sheet 1'!$A$2:$I$54,9,FALSE)</f>
        <v>4.3818679999999999</v>
      </c>
      <c r="H62" s="17">
        <f>VLOOKUP(B8,'[23]Sheet 1'!$A$5:$I$5107,9,FALSE)</f>
        <v>4.3818679999999999</v>
      </c>
      <c r="I62" s="15">
        <f>VLOOKUP($B62,'[9]Sheet 1'!$A$2:$I$80,9,FALSE)</f>
        <v>-5</v>
      </c>
      <c r="J62" s="15">
        <f>VLOOKUP(B8,'[20]Sheet 1'!$C$2:$I$80,7,FALSE)</f>
        <v>-0.49426900000000001</v>
      </c>
      <c r="K62" s="17">
        <f>VLOOKUP(B8,'[15]Sheet 1'!$A$2:$H$55,8,FALSE)</f>
        <v>3.6898399999999998</v>
      </c>
      <c r="L62" s="17">
        <f>VLOOKUP(B8,'[10]Sheet 1'!$A$2:$G$55,7,FALSE)</f>
        <v>5</v>
      </c>
      <c r="M62" s="17">
        <f>VLOOKUP(B8,'[13]Sheet 1'!$A$2:$G$55,7,FALSE)</f>
        <v>5</v>
      </c>
      <c r="Q62" s="1"/>
      <c r="R62" s="1"/>
      <c r="S62" s="1"/>
      <c r="T62" s="1"/>
      <c r="U62" s="1"/>
      <c r="V62" s="1"/>
      <c r="BT62" s="1"/>
      <c r="BU62" s="1"/>
      <c r="BV62" s="4"/>
      <c r="BW62" s="1"/>
      <c r="BZ62" s="2"/>
      <c r="CA62" s="2"/>
      <c r="CB62" s="2"/>
      <c r="CC62" s="2"/>
      <c r="CD62" s="2"/>
      <c r="CE62" s="2"/>
    </row>
    <row r="63" spans="1:108">
      <c r="A63" s="2" t="s">
        <v>138</v>
      </c>
      <c r="B63" s="2" t="s">
        <v>54</v>
      </c>
      <c r="C63" s="4"/>
      <c r="D63" s="17">
        <f>VLOOKUP(B9,'[2]Sheet 1'!$A$2:$F$55,6,FALSE)</f>
        <v>4.7051600000000002</v>
      </c>
      <c r="E63" s="17">
        <f>VLOOKUP(B9,'[5]Sheet 1'!$A$2:$G$82,7,FALSE)</f>
        <v>-1.6666669999999999</v>
      </c>
      <c r="F63" s="17">
        <f>VLOOKUP(B9,'[6]Sheet 1'!$A$28:$G$77,7,FALSE)</f>
        <v>-1.2107619999999999</v>
      </c>
      <c r="G63" s="17">
        <f>VLOOKUP(B9,'[23]Sheet 1'!$A$2:$I$54,9,FALSE)</f>
        <v>1.4697800000000001</v>
      </c>
      <c r="H63" s="17">
        <f>VLOOKUP(B9,'[23]Sheet 1'!$A$5:$I$5107,9,FALSE)</f>
        <v>1.4697800000000001</v>
      </c>
      <c r="I63" s="15">
        <f>VLOOKUP($B63,'[9]Sheet 1'!$A$2:$I$80,9,FALSE)</f>
        <v>-1.9387760000000001</v>
      </c>
      <c r="J63" s="15">
        <f>VLOOKUP(B9,'[20]Sheet 1'!$C$2:$I$80,7,FALSE)</f>
        <v>-0.60888299999999995</v>
      </c>
      <c r="K63" s="17">
        <f>VLOOKUP(B9,'[15]Sheet 1'!$A$2:$H$55,8,FALSE)</f>
        <v>-0.169271</v>
      </c>
      <c r="L63" s="17">
        <f>VLOOKUP(B9,'[10]Sheet 1'!$A$2:$G$55,7,FALSE)</f>
        <v>-0.380048</v>
      </c>
      <c r="M63" s="17">
        <f>VLOOKUP(B9,'[13]Sheet 1'!$A$2:$G$55,7,FALSE)</f>
        <v>5</v>
      </c>
      <c r="Q63" s="1"/>
      <c r="R63" s="1"/>
      <c r="S63" s="1"/>
      <c r="T63" s="1"/>
      <c r="U63" s="1"/>
      <c r="V63" s="1"/>
      <c r="BT63" s="1"/>
      <c r="BU63" s="1"/>
      <c r="BV63" s="4"/>
      <c r="BW63" s="1"/>
      <c r="BZ63" s="2"/>
      <c r="CA63" s="2"/>
      <c r="CB63" s="2"/>
      <c r="CC63" s="2"/>
      <c r="CD63" s="2"/>
      <c r="CE63" s="2"/>
    </row>
    <row r="64" spans="1:108">
      <c r="A64" s="2" t="s">
        <v>139</v>
      </c>
      <c r="B64" s="2" t="s">
        <v>55</v>
      </c>
      <c r="C64" s="4"/>
      <c r="D64" s="17">
        <f>VLOOKUP(B10,'[2]Sheet 1'!$A$2:$F$55,6,FALSE)</f>
        <v>4.4963139999999999</v>
      </c>
      <c r="E64" s="17">
        <f>VLOOKUP(B10,'[5]Sheet 1'!$A$2:$G$82,7,FALSE)</f>
        <v>-3.4363999999999999E-2</v>
      </c>
      <c r="F64" s="17">
        <f>VLOOKUP(B10,'[6]Sheet 1'!$A$28:$G$77,7,FALSE)</f>
        <v>-0.94170399999999999</v>
      </c>
      <c r="G64" s="17">
        <f>VLOOKUP(B10,'[23]Sheet 1'!$A$2:$I$54,9,FALSE)</f>
        <v>0.83791199999999999</v>
      </c>
      <c r="H64" s="17">
        <f>VLOOKUP(B10,'[23]Sheet 1'!$A$5:$I$5107,9,FALSE)</f>
        <v>0.83791199999999999</v>
      </c>
      <c r="I64" s="15">
        <f>VLOOKUP($B64,'[9]Sheet 1'!$A$2:$I$80,9,FALSE)</f>
        <v>-0.10204100000000001</v>
      </c>
      <c r="J64" s="15">
        <f>VLOOKUP(B10,'[20]Sheet 1'!$C$2:$I$80,7,FALSE)</f>
        <v>-1.196275</v>
      </c>
      <c r="K64" s="17">
        <f>VLOOKUP(B10,'[15]Sheet 1'!$A$2:$H$55,8,FALSE)</f>
        <v>2.4598930000000001</v>
      </c>
      <c r="L64" s="17">
        <f>VLOOKUP(B10,'[10]Sheet 1'!$A$2:$G$55,7,FALSE)</f>
        <v>1.4984710000000001</v>
      </c>
      <c r="M64" s="17">
        <f>VLOOKUP(B10,'[13]Sheet 1'!$A$2:$G$55,7,FALSE)</f>
        <v>0</v>
      </c>
      <c r="Q64" s="1"/>
      <c r="R64" s="1"/>
      <c r="S64" s="1"/>
      <c r="T64" s="1"/>
      <c r="U64" s="1"/>
      <c r="V64" s="1"/>
      <c r="BT64" s="1"/>
      <c r="BU64" s="1"/>
      <c r="BV64" s="4"/>
      <c r="BW64" s="1"/>
      <c r="BZ64" s="2"/>
      <c r="CA64" s="2"/>
      <c r="CB64" s="2"/>
      <c r="CC64" s="2"/>
      <c r="CD64" s="2"/>
      <c r="CE64" s="2"/>
    </row>
    <row r="65" spans="1:83">
      <c r="A65" s="2" t="s">
        <v>140</v>
      </c>
      <c r="B65" s="2" t="s">
        <v>56</v>
      </c>
      <c r="C65" s="4"/>
      <c r="D65" s="17">
        <f>VLOOKUP(B11,'[2]Sheet 1'!$A$2:$F$55,6,FALSE)</f>
        <v>1.5970519999999999</v>
      </c>
      <c r="E65" s="17">
        <f>VLOOKUP(B11,'[5]Sheet 1'!$A$2:$G$82,7,FALSE)</f>
        <v>-0.42955300000000002</v>
      </c>
      <c r="F65" s="17">
        <f>VLOOKUP(B11,'[6]Sheet 1'!$A$28:$G$77,7,FALSE)</f>
        <v>2.03125</v>
      </c>
      <c r="G65" s="17">
        <f>VLOOKUP(B11,'[23]Sheet 1'!$A$2:$I$54,9,FALSE)</f>
        <v>1.14011</v>
      </c>
      <c r="H65" s="17">
        <f>VLOOKUP(B11,'[23]Sheet 1'!$A$5:$I$5107,9,FALSE)</f>
        <v>1.14011</v>
      </c>
      <c r="I65" s="15">
        <f>VLOOKUP($B65,'[9]Sheet 1'!$A$2:$I$80,9,FALSE)</f>
        <v>3.0128210000000002</v>
      </c>
      <c r="J65" s="15">
        <f>VLOOKUP(B11,'[20]Sheet 1'!$C$2:$I$80,7,FALSE)</f>
        <v>-0.136103</v>
      </c>
      <c r="K65" s="17">
        <f>VLOOKUP(B11,'[15]Sheet 1'!$A$2:$H$55,8,FALSE)</f>
        <v>3.9304809999999999</v>
      </c>
      <c r="L65" s="17">
        <f>VLOOKUP(B11,'[10]Sheet 1'!$A$2:$G$55,7,FALSE)</f>
        <v>-8.3135000000000001E-2</v>
      </c>
      <c r="M65" s="17">
        <f>VLOOKUP(B11,'[13]Sheet 1'!$A$2:$G$55,7,FALSE)</f>
        <v>5</v>
      </c>
      <c r="Q65" s="1"/>
      <c r="R65" s="1"/>
      <c r="S65" s="1"/>
      <c r="T65" s="1"/>
      <c r="U65" s="1"/>
      <c r="V65" s="1"/>
      <c r="BT65" s="1"/>
      <c r="BU65" s="1"/>
      <c r="BV65" s="4"/>
      <c r="BW65" s="1"/>
      <c r="BZ65" s="2"/>
      <c r="CA65" s="2"/>
      <c r="CB65" s="2"/>
      <c r="CC65" s="2"/>
      <c r="CD65" s="2"/>
      <c r="CE65" s="2"/>
    </row>
    <row r="66" spans="1:83">
      <c r="A66" s="2" t="s">
        <v>141</v>
      </c>
      <c r="B66" s="2" t="s">
        <v>57</v>
      </c>
      <c r="C66" s="4"/>
      <c r="D66" s="17">
        <f>VLOOKUP(B12,'[2]Sheet 1'!$A$2:$F$55,6,FALSE)</f>
        <v>-3.3194680000000001</v>
      </c>
      <c r="E66" s="17">
        <f>VLOOKUP(B12,'[5]Sheet 1'!$A$2:$G$82,7,FALSE)</f>
        <v>-1.786942</v>
      </c>
      <c r="F66" s="17">
        <f>VLOOKUP(B12,'[6]Sheet 1'!$A$28:$G$77,7,FALSE)</f>
        <v>-1.547085</v>
      </c>
      <c r="G66" s="17">
        <f>VLOOKUP(B12,'[23]Sheet 1'!$A$2:$I$54,9,FALSE)</f>
        <v>-2.3371650000000002</v>
      </c>
      <c r="H66" s="17">
        <f>VLOOKUP(B12,'[23]Sheet 1'!$A$5:$I$5107,9,FALSE)</f>
        <v>-2.3371650000000002</v>
      </c>
      <c r="I66" s="15">
        <f>VLOOKUP($B66,'[9]Sheet 1'!$A$2:$I$80,9,FALSE)</f>
        <v>0.961538</v>
      </c>
      <c r="J66" s="15">
        <f>VLOOKUP(B12,'[20]Sheet 1'!$C$2:$I$80,7,FALSE)</f>
        <v>-3.309456</v>
      </c>
      <c r="K66" s="17">
        <f>VLOOKUP(B12,'[15]Sheet 1'!$A$2:$H$55,8,FALSE)</f>
        <v>-4.3880210000000002</v>
      </c>
      <c r="L66" s="17">
        <f>VLOOKUP(B12,'[10]Sheet 1'!$A$2:$G$55,7,FALSE)</f>
        <v>-3.954869</v>
      </c>
      <c r="M66" s="17">
        <f>VLOOKUP(B12,'[13]Sheet 1'!$A$2:$G$55,7,FALSE)</f>
        <v>-4.7468349999999999</v>
      </c>
      <c r="Q66" s="1"/>
      <c r="R66" s="1"/>
      <c r="S66" s="1"/>
      <c r="T66" s="1"/>
      <c r="U66" s="1"/>
      <c r="V66" s="1"/>
      <c r="BT66" s="1"/>
      <c r="BU66" s="1"/>
      <c r="BV66" s="4"/>
      <c r="BW66" s="1"/>
      <c r="BZ66" s="2"/>
      <c r="CA66" s="2"/>
      <c r="CB66" s="2"/>
      <c r="CC66" s="2"/>
      <c r="CD66" s="2"/>
      <c r="CE66" s="2"/>
    </row>
    <row r="67" spans="1:83">
      <c r="A67" s="2" t="s">
        <v>142</v>
      </c>
      <c r="B67" s="2" t="s">
        <v>58</v>
      </c>
      <c r="C67" s="4"/>
      <c r="D67" s="17">
        <f>VLOOKUP(B13,'[2]Sheet 1'!$A$2:$F$55,6,FALSE)</f>
        <v>4.864865</v>
      </c>
      <c r="E67" s="17">
        <f>VLOOKUP(B13,'[5]Sheet 1'!$A$2:$G$82,7,FALSE)</f>
        <v>5</v>
      </c>
      <c r="F67" s="17">
        <f>VLOOKUP(B13,'[6]Sheet 1'!$A$28:$G$77,7,FALSE)</f>
        <v>-2.2422000000000001E-2</v>
      </c>
      <c r="G67" s="17">
        <f>VLOOKUP(B13,'[23]Sheet 1'!$A$2:$I$54,9,FALSE)</f>
        <v>5</v>
      </c>
      <c r="H67" s="17">
        <f>VLOOKUP(B13,'[23]Sheet 1'!$A$5:$I$5107,9,FALSE)</f>
        <v>5</v>
      </c>
      <c r="I67" s="15">
        <f>VLOOKUP($B67,'[9]Sheet 1'!$A$2:$I$80,9,FALSE)</f>
        <v>-3.4693879999999999</v>
      </c>
      <c r="J67" s="15">
        <f>VLOOKUP(B13,'[20]Sheet 1'!$C$2:$I$80,7,FALSE)</f>
        <v>5</v>
      </c>
      <c r="K67" s="17">
        <f>VLOOKUP(B13,'[15]Sheet 1'!$A$2:$H$55,8,FALSE)</f>
        <v>3.9839570000000002</v>
      </c>
      <c r="L67" s="17">
        <f>VLOOKUP(B13,'[10]Sheet 1'!$A$2:$G$55,7,FALSE)</f>
        <v>4.5718649999999998</v>
      </c>
      <c r="M67" s="17">
        <f>VLOOKUP(B13,'[13]Sheet 1'!$A$2:$G$55,7,FALSE)</f>
        <v>0.41666700000000001</v>
      </c>
      <c r="Q67" s="1"/>
      <c r="R67" s="1"/>
      <c r="S67" s="1"/>
      <c r="T67" s="1"/>
      <c r="U67" s="1"/>
      <c r="V67" s="1"/>
      <c r="BT67" s="1"/>
      <c r="BU67" s="1"/>
      <c r="BV67" s="4"/>
      <c r="BW67" s="1"/>
      <c r="BZ67" s="2"/>
      <c r="CA67" s="2"/>
      <c r="CB67" s="2"/>
      <c r="CC67" s="2"/>
      <c r="CD67" s="2"/>
      <c r="CE67" s="2"/>
    </row>
    <row r="68" spans="1:83">
      <c r="A68" s="2" t="s">
        <v>143</v>
      </c>
      <c r="B68" s="2" t="s">
        <v>59</v>
      </c>
      <c r="C68" s="4"/>
      <c r="D68" s="17">
        <f>VLOOKUP(B14,'[2]Sheet 1'!$A$2:$F$55,6,FALSE)</f>
        <v>1.3144960000000001</v>
      </c>
      <c r="E68" s="17">
        <f>VLOOKUP(B14,'[5]Sheet 1'!$A$2:$G$82,7,FALSE)</f>
        <v>-1.151203</v>
      </c>
      <c r="F68" s="17">
        <f>VLOOKUP(B14,'[6]Sheet 1'!$A$28:$G$77,7,FALSE)</f>
        <v>2.890625</v>
      </c>
      <c r="G68" s="17">
        <f>VLOOKUP(B14,'[23]Sheet 1'!$A$2:$I$54,9,FALSE)</f>
        <v>-2.289272</v>
      </c>
      <c r="H68" s="17">
        <f>VLOOKUP(B14,'[23]Sheet 1'!$A$5:$I$5107,9,FALSE)</f>
        <v>-2.289272</v>
      </c>
      <c r="I68" s="15">
        <f>VLOOKUP($B68,'[9]Sheet 1'!$A$2:$I$80,9,FALSE)</f>
        <v>-1.020408</v>
      </c>
      <c r="J68" s="15">
        <f>VLOOKUP(B14,'[20]Sheet 1'!$C$2:$I$80,7,FALSE)</f>
        <v>2.0183490000000002</v>
      </c>
      <c r="K68" s="17">
        <f>VLOOKUP(B14,'[15]Sheet 1'!$A$2:$H$55,8,FALSE)</f>
        <v>-2.9817710000000002</v>
      </c>
      <c r="L68" s="17">
        <f>VLOOKUP(B14,'[10]Sheet 1'!$A$2:$G$55,7,FALSE)</f>
        <v>-1.175772</v>
      </c>
      <c r="M68" s="17">
        <f>VLOOKUP(B14,'[13]Sheet 1'!$A$2:$G$55,7,FALSE)</f>
        <v>5</v>
      </c>
      <c r="Q68" s="1"/>
      <c r="R68" s="1"/>
      <c r="S68" s="1"/>
      <c r="T68" s="1"/>
      <c r="U68" s="1"/>
      <c r="V68" s="1"/>
      <c r="BT68" s="1"/>
      <c r="BU68" s="1"/>
      <c r="BV68" s="4"/>
      <c r="BW68" s="1"/>
      <c r="BZ68" s="2"/>
      <c r="CA68" s="2"/>
      <c r="CB68" s="2"/>
      <c r="CC68" s="2"/>
      <c r="CD68" s="2"/>
      <c r="CE68" s="2"/>
    </row>
    <row r="69" spans="1:83">
      <c r="A69" s="2" t="s">
        <v>144</v>
      </c>
      <c r="B69" s="2" t="s">
        <v>60</v>
      </c>
      <c r="C69" s="4"/>
      <c r="D69" s="17">
        <f>VLOOKUP(B15,'[2]Sheet 1'!$A$2:$F$55,6,FALSE)</f>
        <v>-1.289517</v>
      </c>
      <c r="E69" s="17">
        <f>VLOOKUP(B15,'[5]Sheet 1'!$A$2:$G$82,7,FALSE)</f>
        <v>-0.92783499999999997</v>
      </c>
      <c r="F69" s="17">
        <f>VLOOKUP(B15,'[6]Sheet 1'!$A$28:$G$77,7,FALSE)</f>
        <v>2.5</v>
      </c>
      <c r="G69" s="17">
        <f>VLOOKUP(B15,'[23]Sheet 1'!$A$2:$I$54,9,FALSE)</f>
        <v>-0.718391</v>
      </c>
      <c r="H69" s="17">
        <f>VLOOKUP(B15,'[23]Sheet 1'!$A$5:$I$5107,9,FALSE)</f>
        <v>-0.718391</v>
      </c>
      <c r="I69" s="15">
        <f>VLOOKUP($B69,'[9]Sheet 1'!$A$2:$I$80,9,FALSE)</f>
        <v>1.1538459999999999</v>
      </c>
      <c r="J69" s="15">
        <f>VLOOKUP(B15,'[20]Sheet 1'!$C$2:$I$80,7,FALSE)</f>
        <v>-0.659026</v>
      </c>
      <c r="K69" s="17">
        <f>VLOOKUP(B15,'[15]Sheet 1'!$A$2:$H$55,8,FALSE)</f>
        <v>3.7433160000000001</v>
      </c>
      <c r="L69" s="17">
        <f>VLOOKUP(B15,'[10]Sheet 1'!$A$2:$G$55,7,FALSE)</f>
        <v>-0.154394</v>
      </c>
      <c r="M69" s="17">
        <f>VLOOKUP(B15,'[13]Sheet 1'!$A$2:$G$55,7,FALSE)</f>
        <v>-1.3924049999999999</v>
      </c>
      <c r="Q69" s="1"/>
      <c r="R69" s="1"/>
      <c r="S69" s="1"/>
      <c r="T69" s="1"/>
      <c r="U69" s="1"/>
      <c r="V69" s="1"/>
      <c r="BT69" s="1"/>
      <c r="BU69" s="1"/>
      <c r="BV69" s="4"/>
      <c r="BW69" s="1"/>
      <c r="BZ69" s="2"/>
      <c r="CA69" s="2"/>
      <c r="CB69" s="2"/>
      <c r="CC69" s="2"/>
      <c r="CD69" s="2"/>
      <c r="CE69" s="2"/>
    </row>
    <row r="70" spans="1:83">
      <c r="A70" s="2" t="s">
        <v>145</v>
      </c>
      <c r="B70" s="2" t="s">
        <v>61</v>
      </c>
      <c r="C70" s="4"/>
      <c r="D70" s="17">
        <f>VLOOKUP(B16,'[2]Sheet 1'!$A$2:$F$55,6,FALSE)</f>
        <v>-3.4941759999999999</v>
      </c>
      <c r="E70" s="17">
        <f>VLOOKUP(B16,'[5]Sheet 1'!$A$2:$G$82,7,FALSE)</f>
        <v>-3.608247</v>
      </c>
      <c r="F70" s="17">
        <f>VLOOKUP(B16,'[6]Sheet 1'!$A$28:$G$77,7,FALSE)</f>
        <v>-0.201794</v>
      </c>
      <c r="G70" s="17">
        <f>VLOOKUP(B16,'[23]Sheet 1'!$A$2:$I$54,9,FALSE)</f>
        <v>-2.5383140000000002</v>
      </c>
      <c r="H70" s="17">
        <f>VLOOKUP(B16,'[23]Sheet 1'!$A$5:$I$5107,9,FALSE)</f>
        <v>-2.5383140000000002</v>
      </c>
      <c r="I70" s="15">
        <f>VLOOKUP($B70,'[9]Sheet 1'!$A$2:$I$80,9,FALSE)</f>
        <v>3.3974359999999999</v>
      </c>
      <c r="J70" s="15">
        <f>VLOOKUP(B16,'[20]Sheet 1'!$C$2:$I$80,7,FALSE)</f>
        <v>-0.55157599999999996</v>
      </c>
      <c r="K70" s="17">
        <f>VLOOKUP(B16,'[15]Sheet 1'!$A$2:$H$55,8,FALSE)</f>
        <v>0.13369</v>
      </c>
      <c r="L70" s="17">
        <f>VLOOKUP(B16,'[10]Sheet 1'!$A$2:$G$55,7,FALSE)</f>
        <v>-3.052257</v>
      </c>
      <c r="M70" s="17">
        <f>VLOOKUP(B16,'[13]Sheet 1'!$A$2:$G$55,7,FALSE)</f>
        <v>5</v>
      </c>
      <c r="Q70" s="1"/>
      <c r="R70" s="1"/>
      <c r="S70" s="1"/>
      <c r="T70" s="1"/>
      <c r="U70" s="1"/>
      <c r="V70" s="1"/>
      <c r="BT70" s="1"/>
      <c r="BU70" s="1"/>
      <c r="BV70" s="4"/>
      <c r="BW70" s="1"/>
      <c r="BZ70" s="2"/>
      <c r="CA70" s="2"/>
      <c r="CB70" s="2"/>
      <c r="CC70" s="2"/>
      <c r="CD70" s="2"/>
      <c r="CE70" s="2"/>
    </row>
    <row r="71" spans="1:83">
      <c r="A71" s="2" t="s">
        <v>146</v>
      </c>
      <c r="B71" s="2" t="s">
        <v>62</v>
      </c>
      <c r="C71" s="4"/>
      <c r="D71" s="17">
        <f>VLOOKUP(B17,'[2]Sheet 1'!$A$2:$F$55,6,FALSE)</f>
        <v>-3.1364390000000002</v>
      </c>
      <c r="E71" s="17">
        <f>VLOOKUP(B17,'[5]Sheet 1'!$A$2:$G$82,7,FALSE)</f>
        <v>-2.0446740000000001</v>
      </c>
      <c r="F71" s="17">
        <f>VLOOKUP(B17,'[6]Sheet 1'!$A$28:$G$77,7,FALSE)</f>
        <v>-3.3408069999999999</v>
      </c>
      <c r="G71" s="17">
        <f>VLOOKUP(B17,'[23]Sheet 1'!$A$2:$I$54,9,FALSE)</f>
        <v>-2.0498080000000001</v>
      </c>
      <c r="H71" s="17">
        <f>VLOOKUP(B17,'[23]Sheet 1'!$A$5:$I$5107,9,FALSE)</f>
        <v>-2.0498080000000001</v>
      </c>
      <c r="I71" s="15">
        <f>VLOOKUP($B71,'[9]Sheet 1'!$A$2:$I$80,9,FALSE)</f>
        <v>5</v>
      </c>
      <c r="J71" s="15">
        <f>VLOOKUP(B17,'[20]Sheet 1'!$C$2:$I$80,7,FALSE)</f>
        <v>-3.0587390000000001</v>
      </c>
      <c r="K71" s="17">
        <f>VLOOKUP(B17,'[15]Sheet 1'!$A$2:$H$55,8,FALSE)</f>
        <v>-5</v>
      </c>
      <c r="L71" s="17">
        <f>VLOOKUP(B17,'[10]Sheet 1'!$A$2:$G$55,7,FALSE)</f>
        <v>-4.1211399999999996</v>
      </c>
      <c r="M71" s="17">
        <f>VLOOKUP(B17,'[13]Sheet 1'!$A$2:$G$55,7,FALSE)</f>
        <v>5</v>
      </c>
      <c r="Q71" s="1"/>
      <c r="R71" s="1"/>
      <c r="S71" s="1"/>
      <c r="T71" s="1"/>
      <c r="U71" s="1"/>
      <c r="V71" s="1"/>
      <c r="BT71" s="1"/>
      <c r="BU71" s="1"/>
      <c r="BV71" s="4"/>
      <c r="BW71" s="1"/>
      <c r="BZ71" s="2"/>
      <c r="CA71" s="2"/>
      <c r="CB71" s="2"/>
      <c r="CC71" s="2"/>
      <c r="CD71" s="2"/>
      <c r="CE71" s="2"/>
    </row>
    <row r="72" spans="1:83">
      <c r="A72" s="2" t="s">
        <v>147</v>
      </c>
      <c r="B72" s="2" t="s">
        <v>63</v>
      </c>
      <c r="C72" s="4"/>
      <c r="D72" s="17">
        <f>VLOOKUP(B18,'[2]Sheet 1'!$A$2:$F$55,6,FALSE)</f>
        <v>-2.7703829999999998</v>
      </c>
      <c r="E72" s="17">
        <f>VLOOKUP(B18,'[5]Sheet 1'!$A$2:$G$82,7,FALSE)</f>
        <v>-5</v>
      </c>
      <c r="F72" s="17">
        <f>VLOOKUP(B18,'[6]Sheet 1'!$A$28:$G$77,7,FALSE)</f>
        <v>-0.56053799999999998</v>
      </c>
      <c r="G72" s="17">
        <f>VLOOKUP(B18,'[23]Sheet 1'!$A$2:$I$54,9,FALSE)</f>
        <v>-2.8735629999999999</v>
      </c>
      <c r="H72" s="17">
        <f>VLOOKUP(B18,'[23]Sheet 1'!$A$5:$I$5107,9,FALSE)</f>
        <v>-2.8735629999999999</v>
      </c>
      <c r="I72" s="15">
        <f>VLOOKUP($B72,'[9]Sheet 1'!$A$2:$I$80,9,FALSE)</f>
        <v>1.474359</v>
      </c>
      <c r="J72" s="15">
        <f>VLOOKUP(B18,'[20]Sheet 1'!$C$2:$I$80,7,FALSE)</f>
        <v>-1.633238</v>
      </c>
      <c r="K72" s="17">
        <f>VLOOKUP(B18,'[15]Sheet 1'!$A$2:$H$55,8,FALSE)</f>
        <v>1.4438500000000001</v>
      </c>
      <c r="L72" s="17">
        <f>VLOOKUP(B18,'[10]Sheet 1'!$A$2:$G$55,7,FALSE)</f>
        <v>-3.052257</v>
      </c>
      <c r="M72" s="17">
        <f>VLOOKUP(B18,'[13]Sheet 1'!$A$2:$G$55,7,FALSE)</f>
        <v>5</v>
      </c>
      <c r="Q72" s="1"/>
      <c r="R72" s="1"/>
      <c r="S72" s="1"/>
      <c r="T72" s="1"/>
      <c r="U72" s="1"/>
      <c r="V72" s="1"/>
      <c r="BT72" s="1"/>
      <c r="BU72" s="1"/>
      <c r="BV72" s="4"/>
      <c r="BW72" s="1"/>
      <c r="BZ72" s="2"/>
      <c r="CA72" s="2"/>
      <c r="CB72" s="2"/>
      <c r="CC72" s="2"/>
      <c r="CD72" s="2"/>
      <c r="CE72" s="2"/>
    </row>
    <row r="73" spans="1:83">
      <c r="A73" s="2" t="s">
        <v>321</v>
      </c>
      <c r="B73" s="2" t="s">
        <v>10</v>
      </c>
      <c r="C73" s="4"/>
      <c r="D73" s="17">
        <f>VLOOKUP(B19,'[2]Sheet 1'!$A$2:$F$55,6,FALSE)</f>
        <v>4.6314500000000001</v>
      </c>
      <c r="E73" s="17">
        <f>VLOOKUP(B19,'[5]Sheet 1'!$A$2:$G$82,7,FALSE)</f>
        <v>2.3838629999999998</v>
      </c>
      <c r="F73" s="17">
        <f>VLOOKUP(B19,'[6]Sheet 1'!$A$28:$G$77,7,FALSE)</f>
        <v>1.171875</v>
      </c>
      <c r="G73" s="17">
        <f>VLOOKUP(B19,'[23]Sheet 1'!$A$2:$I$54,9,FALSE)</f>
        <v>0.93406599999999995</v>
      </c>
      <c r="H73" s="17">
        <f>VLOOKUP(B19,'[23]Sheet 1'!$A$5:$I$5107,9,FALSE)</f>
        <v>0.93406599999999995</v>
      </c>
      <c r="I73" s="15">
        <f>VLOOKUP($B73,'[9]Sheet 1'!$A$2:$I$80,9,FALSE)</f>
        <v>-4.2857139999999996</v>
      </c>
      <c r="J73" s="15">
        <f>VLOOKUP(B19,'[20]Sheet 1'!$C$2:$I$80,7,FALSE)</f>
        <v>3.6926610000000002</v>
      </c>
      <c r="K73" s="17">
        <f>VLOOKUP(B19,'[15]Sheet 1'!$A$2:$H$55,8,FALSE)</f>
        <v>0.16042799999999999</v>
      </c>
      <c r="L73" s="17">
        <f>VLOOKUP(B19,'[10]Sheet 1'!$A$2:$G$55,7,FALSE)</f>
        <v>1.2691129999999999</v>
      </c>
      <c r="M73" s="17">
        <f>VLOOKUP(B19,'[13]Sheet 1'!$A$2:$G$55,7,FALSE)</f>
        <v>-0.632911</v>
      </c>
      <c r="Q73" s="1"/>
      <c r="R73" s="1"/>
      <c r="S73" s="1"/>
      <c r="T73" s="1"/>
      <c r="U73" s="1"/>
      <c r="V73" s="1"/>
      <c r="BT73" s="1"/>
      <c r="BU73" s="1"/>
      <c r="BV73" s="4"/>
      <c r="BW73" s="1"/>
      <c r="BZ73" s="2"/>
      <c r="CA73" s="2"/>
      <c r="CB73" s="2"/>
      <c r="CC73" s="2"/>
      <c r="CD73" s="2"/>
      <c r="CE73" s="2"/>
    </row>
    <row r="74" spans="1:83">
      <c r="A74" s="2" t="s">
        <v>232</v>
      </c>
      <c r="B74" s="2" t="s">
        <v>64</v>
      </c>
      <c r="C74" s="4"/>
      <c r="D74" s="17">
        <f>VLOOKUP(B20,'[2]Sheet 1'!$A$2:$F$55,6,FALSE)</f>
        <v>-1.3227949999999999</v>
      </c>
      <c r="E74" s="17">
        <f>VLOOKUP(B20,'[5]Sheet 1'!$A$2:$G$82,7,FALSE)</f>
        <v>-2.3883160000000001</v>
      </c>
      <c r="F74" s="17">
        <f>VLOOKUP(B20,'[6]Sheet 1'!$A$28:$G$77,7,FALSE)</f>
        <v>2.96875</v>
      </c>
      <c r="G74" s="17">
        <f>VLOOKUP(B20,'[23]Sheet 1'!$A$2:$I$54,9,FALSE)</f>
        <v>-0.1341</v>
      </c>
      <c r="H74" s="17">
        <f>VLOOKUP(B20,'[23]Sheet 1'!$A$5:$I$5107,9,FALSE)</f>
        <v>-0.1341</v>
      </c>
      <c r="I74" s="15">
        <f>VLOOKUP($B74,'[9]Sheet 1'!$A$2:$I$80,9,FALSE)</f>
        <v>2.2435900000000002</v>
      </c>
      <c r="J74" s="15">
        <f>VLOOKUP(B20,'[20]Sheet 1'!$C$2:$I$80,7,FALSE)</f>
        <v>0.94036699999999995</v>
      </c>
      <c r="K74" s="17">
        <f>VLOOKUP(B20,'[15]Sheet 1'!$A$2:$H$55,8,FALSE)</f>
        <v>2.326203</v>
      </c>
      <c r="L74" s="17">
        <f>VLOOKUP(B20,'[10]Sheet 1'!$A$2:$G$55,7,FALSE)</f>
        <v>-0.74821899999999997</v>
      </c>
      <c r="M74" s="17">
        <f>VLOOKUP(B20,'[13]Sheet 1'!$A$2:$G$55,7,FALSE)</f>
        <v>-2.2784810000000002</v>
      </c>
      <c r="Q74" s="1"/>
      <c r="R74" s="1"/>
      <c r="S74" s="1"/>
      <c r="T74" s="1"/>
      <c r="U74" s="1"/>
      <c r="V74" s="1"/>
      <c r="BT74" s="1"/>
      <c r="BU74" s="1"/>
      <c r="BV74" s="4"/>
      <c r="BW74" s="1"/>
      <c r="BZ74" s="2"/>
      <c r="CA74" s="2"/>
      <c r="CB74" s="2"/>
      <c r="CC74" s="2"/>
      <c r="CD74" s="2"/>
      <c r="CE74" s="2"/>
    </row>
    <row r="75" spans="1:83">
      <c r="A75" s="2" t="s">
        <v>148</v>
      </c>
      <c r="B75" s="2" t="s">
        <v>65</v>
      </c>
      <c r="C75" s="4"/>
      <c r="D75" s="17">
        <f>VLOOKUP(B21,'[2]Sheet 1'!$A$2:$F$55,6,FALSE)</f>
        <v>1.793612</v>
      </c>
      <c r="E75" s="17">
        <f>VLOOKUP(B21,'[5]Sheet 1'!$A$2:$G$82,7,FALSE)</f>
        <v>0.59902200000000005</v>
      </c>
      <c r="F75" s="17">
        <f>VLOOKUP(B21,'[6]Sheet 1'!$A$28:$G$77,7,FALSE)</f>
        <v>0.78125</v>
      </c>
      <c r="G75" s="17">
        <f>VLOOKUP(B21,'[23]Sheet 1'!$A$2:$I$54,9,FALSE)</f>
        <v>-0.52681999999999995</v>
      </c>
      <c r="H75" s="17">
        <f>VLOOKUP(B21,'[23]Sheet 1'!$A$5:$I$5107,9,FALSE)</f>
        <v>-0.52681999999999995</v>
      </c>
      <c r="I75" s="15">
        <f>VLOOKUP($B75,'[9]Sheet 1'!$A$2:$I$80,9,FALSE)</f>
        <v>1.474359</v>
      </c>
      <c r="J75" s="15">
        <f>VLOOKUP(B21,'[20]Sheet 1'!$C$2:$I$80,7,FALSE)</f>
        <v>-0.61604599999999998</v>
      </c>
      <c r="K75" s="17">
        <f>VLOOKUP(B21,'[15]Sheet 1'!$A$2:$H$55,8,FALSE)</f>
        <v>2.1925129999999999</v>
      </c>
      <c r="L75" s="17">
        <f>VLOOKUP(B21,'[10]Sheet 1'!$A$2:$G$55,7,FALSE)</f>
        <v>-0.89073599999999997</v>
      </c>
      <c r="M75" s="17">
        <f>VLOOKUP(B21,'[13]Sheet 1'!$A$2:$G$55,7,FALSE)</f>
        <v>5</v>
      </c>
      <c r="Q75" s="1"/>
      <c r="R75" s="1"/>
      <c r="S75" s="1"/>
      <c r="T75" s="1"/>
      <c r="U75" s="1"/>
      <c r="V75" s="1"/>
      <c r="BT75" s="1"/>
      <c r="BU75" s="1"/>
      <c r="BV75" s="4"/>
      <c r="BW75" s="1"/>
      <c r="BZ75" s="2"/>
      <c r="CA75" s="2"/>
      <c r="CB75" s="2"/>
      <c r="CC75" s="2"/>
      <c r="CD75" s="2"/>
      <c r="CE75" s="2"/>
    </row>
    <row r="76" spans="1:83">
      <c r="A76" s="2" t="s">
        <v>149</v>
      </c>
      <c r="B76" s="2" t="s">
        <v>66</v>
      </c>
      <c r="C76" s="4"/>
      <c r="D76" s="17">
        <f>VLOOKUP(B22,'[2]Sheet 1'!$A$2:$F$55,6,FALSE)</f>
        <v>-6.6556000000000004E-2</v>
      </c>
      <c r="E76" s="17">
        <f>VLOOKUP(B22,'[5]Sheet 1'!$A$2:$G$82,7,FALSE)</f>
        <v>-3.9175260000000001</v>
      </c>
      <c r="F76" s="17">
        <f>VLOOKUP(B22,'[6]Sheet 1'!$A$28:$G$77,7,FALSE)</f>
        <v>-4.5515699999999999</v>
      </c>
      <c r="G76" s="17">
        <f>VLOOKUP(B22,'[23]Sheet 1'!$A$2:$I$54,9,FALSE)</f>
        <v>-5</v>
      </c>
      <c r="H76" s="17">
        <f>VLOOKUP(B22,'[23]Sheet 1'!$A$5:$I$5107,9,FALSE)</f>
        <v>-5</v>
      </c>
      <c r="I76" s="15">
        <f>VLOOKUP($B76,'[9]Sheet 1'!$A$2:$I$80,9,FALSE)</f>
        <v>3.589744</v>
      </c>
      <c r="J76" s="15">
        <f>VLOOKUP(B22,'[20]Sheet 1'!$C$2:$I$80,7,FALSE)</f>
        <v>-2.47851</v>
      </c>
      <c r="K76" s="17">
        <f>VLOOKUP(B22,'[15]Sheet 1'!$A$2:$H$55,8,FALSE)</f>
        <v>-2.1614580000000001</v>
      </c>
      <c r="L76" s="17">
        <f>VLOOKUP(B22,'[10]Sheet 1'!$A$2:$G$55,7,FALSE)</f>
        <v>-2.244656</v>
      </c>
      <c r="M76" s="17">
        <f>VLOOKUP(B22,'[13]Sheet 1'!$A$2:$G$55,7,FALSE)</f>
        <v>-5</v>
      </c>
      <c r="Q76" s="1"/>
      <c r="R76" s="1"/>
      <c r="S76" s="1"/>
      <c r="T76" s="1"/>
      <c r="U76" s="1"/>
      <c r="V76" s="1"/>
      <c r="BT76" s="1"/>
      <c r="BU76" s="1"/>
      <c r="BV76" s="4"/>
      <c r="BW76" s="1"/>
      <c r="BZ76" s="2"/>
      <c r="CA76" s="2"/>
      <c r="CB76" s="2"/>
      <c r="CC76" s="2"/>
      <c r="CD76" s="2"/>
      <c r="CE76" s="2"/>
    </row>
    <row r="77" spans="1:83">
      <c r="A77" s="2" t="s">
        <v>150</v>
      </c>
      <c r="B77" s="2" t="s">
        <v>67</v>
      </c>
      <c r="C77" s="4"/>
      <c r="D77" s="17">
        <f>VLOOKUP(B23,'[2]Sheet 1'!$A$2:$F$55,6,FALSE)</f>
        <v>4.7174449999999997</v>
      </c>
      <c r="E77" s="17">
        <f>VLOOKUP(B23,'[5]Sheet 1'!$A$2:$G$82,7,FALSE)</f>
        <v>-0.54982799999999998</v>
      </c>
      <c r="F77" s="17">
        <f>VLOOKUP(B23,'[6]Sheet 1'!$A$28:$G$77,7,FALSE)</f>
        <v>3.90625</v>
      </c>
      <c r="G77" s="17">
        <f>VLOOKUP(B23,'[23]Sheet 1'!$A$2:$I$54,9,FALSE)</f>
        <v>-1.9157E-2</v>
      </c>
      <c r="H77" s="17">
        <f>VLOOKUP(B23,'[23]Sheet 1'!$A$5:$I$5107,9,FALSE)</f>
        <v>-1.9157E-2</v>
      </c>
      <c r="I77" s="15">
        <f>VLOOKUP($B77,'[9]Sheet 1'!$A$2:$I$80,9,FALSE)</f>
        <v>0.44871800000000001</v>
      </c>
      <c r="J77" s="15">
        <f>VLOOKUP(B23,'[20]Sheet 1'!$C$2:$I$80,7,FALSE)</f>
        <v>2.9587159999999999</v>
      </c>
      <c r="K77" s="17">
        <f>VLOOKUP(B23,'[15]Sheet 1'!$A$2:$H$55,8,FALSE)</f>
        <v>-1.5494790000000001</v>
      </c>
      <c r="L77" s="17">
        <f>VLOOKUP(B23,'[10]Sheet 1'!$A$2:$G$55,7,FALSE)</f>
        <v>1.0856269999999999</v>
      </c>
      <c r="M77" s="17">
        <f>VLOOKUP(B23,'[13]Sheet 1'!$A$2:$G$55,7,FALSE)</f>
        <v>2.0833330000000001</v>
      </c>
      <c r="Q77" s="1"/>
      <c r="R77" s="1"/>
      <c r="S77" s="1"/>
      <c r="T77" s="1"/>
      <c r="U77" s="1"/>
      <c r="V77" s="1"/>
      <c r="BT77" s="1"/>
      <c r="BU77" s="1"/>
      <c r="BV77" s="4"/>
      <c r="BW77" s="1"/>
      <c r="BZ77" s="2"/>
      <c r="CA77" s="2"/>
      <c r="CB77" s="2"/>
      <c r="CC77" s="2"/>
      <c r="CD77" s="2"/>
      <c r="CE77" s="2"/>
    </row>
    <row r="78" spans="1:83">
      <c r="A78" s="2" t="s">
        <v>151</v>
      </c>
      <c r="B78" s="2" t="s">
        <v>68</v>
      </c>
      <c r="C78" s="4"/>
      <c r="D78" s="17">
        <f>VLOOKUP(B24,'[2]Sheet 1'!$A$2:$F$55,6,FALSE)</f>
        <v>-4.9168050000000001</v>
      </c>
      <c r="E78" s="17">
        <f>VLOOKUP(B24,'[5]Sheet 1'!$A$2:$G$82,7,FALSE)</f>
        <v>-0.463918</v>
      </c>
      <c r="F78" s="17">
        <f>VLOOKUP(B24,'[6]Sheet 1'!$A$28:$G$77,7,FALSE)</f>
        <v>-0.44843</v>
      </c>
      <c r="G78" s="17">
        <f>VLOOKUP(B24,'[23]Sheet 1'!$A$2:$I$54,9,FALSE)</f>
        <v>-3.2854410000000001</v>
      </c>
      <c r="H78" s="17">
        <f>VLOOKUP(B24,'[23]Sheet 1'!$A$5:$I$5107,9,FALSE)</f>
        <v>-3.2854410000000001</v>
      </c>
      <c r="I78" s="15">
        <f>VLOOKUP($B78,'[9]Sheet 1'!$A$2:$I$80,9,FALSE)</f>
        <v>2.6282049999999999</v>
      </c>
      <c r="J78" s="15">
        <f>VLOOKUP(B24,'[20]Sheet 1'!$C$2:$I$80,7,FALSE)</f>
        <v>-2.8008600000000001</v>
      </c>
      <c r="K78" s="17">
        <f>VLOOKUP(B24,'[15]Sheet 1'!$A$2:$H$55,8,FALSE)</f>
        <v>-1.2239580000000001</v>
      </c>
      <c r="L78" s="17">
        <f>VLOOKUP(B24,'[10]Sheet 1'!$A$2:$G$55,7,FALSE)</f>
        <v>-0.65320699999999998</v>
      </c>
      <c r="M78" s="17">
        <f>VLOOKUP(B24,'[13]Sheet 1'!$A$2:$G$55,7,FALSE)</f>
        <v>-3.3544299999999998</v>
      </c>
      <c r="Q78" s="1"/>
      <c r="R78" s="1"/>
      <c r="S78" s="1"/>
      <c r="T78" s="1"/>
      <c r="U78" s="1"/>
      <c r="V78" s="1"/>
      <c r="BT78" s="1"/>
      <c r="BU78" s="1"/>
      <c r="BV78" s="4"/>
      <c r="BW78" s="1"/>
      <c r="BZ78" s="2"/>
      <c r="CA78" s="2"/>
      <c r="CB78" s="2"/>
      <c r="CC78" s="2"/>
      <c r="CD78" s="2"/>
      <c r="CE78" s="2"/>
    </row>
    <row r="79" spans="1:83">
      <c r="A79" s="2" t="s">
        <v>152</v>
      </c>
      <c r="B79" s="2" t="s">
        <v>69</v>
      </c>
      <c r="C79" s="4"/>
      <c r="D79" s="17">
        <f>VLOOKUP(B25,'[2]Sheet 1'!$A$2:$F$55,6,FALSE)</f>
        <v>-2.1797</v>
      </c>
      <c r="E79" s="17">
        <f>VLOOKUP(B25,'[5]Sheet 1'!$A$2:$G$82,7,FALSE)</f>
        <v>-2.646048</v>
      </c>
      <c r="F79" s="17">
        <f>VLOOKUP(B25,'[6]Sheet 1'!$A$28:$G$77,7,FALSE)</f>
        <v>2.265625</v>
      </c>
      <c r="G79" s="17">
        <f>VLOOKUP(B25,'[23]Sheet 1'!$A$2:$I$54,9,FALSE)</f>
        <v>-2.9501919999999999</v>
      </c>
      <c r="H79" s="17">
        <f>VLOOKUP(B25,'[23]Sheet 1'!$A$5:$I$5107,9,FALSE)</f>
        <v>-2.9501919999999999</v>
      </c>
      <c r="I79" s="15">
        <f>VLOOKUP($B79,'[9]Sheet 1'!$A$2:$I$80,9,FALSE)</f>
        <v>2.8846150000000002</v>
      </c>
      <c r="J79" s="15">
        <f>VLOOKUP(B25,'[20]Sheet 1'!$C$2:$I$80,7,FALSE)</f>
        <v>-3.065903</v>
      </c>
      <c r="K79" s="17">
        <f>VLOOKUP(B25,'[15]Sheet 1'!$A$2:$H$55,8,FALSE)</f>
        <v>3.5026739999999998</v>
      </c>
      <c r="L79" s="17">
        <f>VLOOKUP(B25,'[10]Sheet 1'!$A$2:$G$55,7,FALSE)</f>
        <v>-4.2399050000000003</v>
      </c>
      <c r="M79" s="17">
        <f>VLOOKUP(B25,'[13]Sheet 1'!$A$2:$G$55,7,FALSE)</f>
        <v>-2.4050630000000002</v>
      </c>
      <c r="Q79" s="1"/>
      <c r="R79" s="1"/>
      <c r="S79" s="1"/>
      <c r="T79" s="1"/>
      <c r="U79" s="1"/>
      <c r="V79" s="1"/>
      <c r="BT79" s="1"/>
      <c r="BU79" s="1"/>
      <c r="BV79" s="4"/>
      <c r="BW79" s="1"/>
      <c r="BZ79" s="2"/>
      <c r="CA79" s="2"/>
      <c r="CB79" s="2"/>
      <c r="CC79" s="2"/>
      <c r="CD79" s="2"/>
      <c r="CE79" s="2"/>
    </row>
    <row r="80" spans="1:83">
      <c r="A80" s="2" t="s">
        <v>153</v>
      </c>
      <c r="B80" s="2" t="s">
        <v>70</v>
      </c>
      <c r="C80" s="4"/>
      <c r="D80" s="17">
        <f>VLOOKUP(B26,'[2]Sheet 1'!$A$2:$F$55,6,FALSE)</f>
        <v>-5</v>
      </c>
      <c r="E80" s="17">
        <f>VLOOKUP(B26,'[5]Sheet 1'!$A$2:$G$82,7,FALSE)</f>
        <v>-2.4570449999999999</v>
      </c>
      <c r="F80" s="17" t="e">
        <f>VLOOKUP(B26,'[6]Sheet 1'!$A$28:$G$77,7,FALSE)</f>
        <v>#N/A</v>
      </c>
      <c r="G80" s="17">
        <f>VLOOKUP(B26,'[23]Sheet 1'!$A$2:$I$54,9,FALSE)</f>
        <v>-3.6973180000000001</v>
      </c>
      <c r="H80" s="17">
        <f>VLOOKUP(B26,'[23]Sheet 1'!$A$5:$I$5107,9,FALSE)</f>
        <v>-3.6973180000000001</v>
      </c>
      <c r="I80" s="15">
        <f>VLOOKUP($B80,'[9]Sheet 1'!$A$2:$I$80,9,FALSE)</f>
        <v>1.987179</v>
      </c>
      <c r="J80" s="15">
        <f>VLOOKUP(B26,'[20]Sheet 1'!$C$2:$I$80,7,FALSE)</f>
        <v>-2.020057</v>
      </c>
      <c r="K80" s="17">
        <f>VLOOKUP(B26,'[15]Sheet 1'!$A$2:$H$55,8,FALSE)</f>
        <v>1.8449199999999999</v>
      </c>
      <c r="L80" s="17">
        <f>VLOOKUP(B26,'[10]Sheet 1'!$A$2:$G$55,7,FALSE)</f>
        <v>-1.8289789999999999</v>
      </c>
      <c r="M80" s="17">
        <f>VLOOKUP(B26,'[13]Sheet 1'!$A$2:$G$55,7,FALSE)</f>
        <v>5</v>
      </c>
      <c r="Q80" s="1"/>
      <c r="R80" s="1"/>
      <c r="S80" s="1"/>
      <c r="T80" s="1"/>
      <c r="U80" s="1"/>
      <c r="V80" s="1"/>
      <c r="BT80" s="1"/>
      <c r="BU80" s="1"/>
      <c r="BV80" s="4"/>
      <c r="BW80" s="1"/>
      <c r="BZ80" s="2"/>
      <c r="CA80" s="2"/>
      <c r="CB80" s="2"/>
      <c r="CC80" s="2"/>
      <c r="CD80" s="2"/>
      <c r="CE80" s="2"/>
    </row>
    <row r="81" spans="1:83">
      <c r="A81" s="2" t="s">
        <v>154</v>
      </c>
      <c r="B81" s="2" t="s">
        <v>71</v>
      </c>
      <c r="C81" s="4"/>
      <c r="D81" s="17">
        <f>VLOOKUP(B27,'[2]Sheet 1'!$A$2:$F$55,6,FALSE)</f>
        <v>-0.69051600000000002</v>
      </c>
      <c r="E81" s="17">
        <f>VLOOKUP(B27,'[5]Sheet 1'!$A$2:$G$82,7,FALSE)</f>
        <v>-2.9037799999999998</v>
      </c>
      <c r="F81" s="17">
        <f>VLOOKUP(B27,'[6]Sheet 1'!$A$28:$G$77,7,FALSE)</f>
        <v>4.84375</v>
      </c>
      <c r="G81" s="17">
        <f>VLOOKUP(B27,'[23]Sheet 1'!$A$2:$I$54,9,FALSE)</f>
        <v>-4.1475099999999996</v>
      </c>
      <c r="H81" s="17">
        <f>VLOOKUP(B27,'[23]Sheet 1'!$A$5:$I$5107,9,FALSE)</f>
        <v>-4.1475099999999996</v>
      </c>
      <c r="I81" s="15">
        <f>VLOOKUP($B81,'[9]Sheet 1'!$A$2:$I$80,9,FALSE)</f>
        <v>2.820513</v>
      </c>
      <c r="J81" s="15">
        <f>VLOOKUP(B27,'[20]Sheet 1'!$C$2:$I$80,7,FALSE)</f>
        <v>-1.5687679999999999</v>
      </c>
      <c r="K81" s="17">
        <f>VLOOKUP(B27,'[15]Sheet 1'!$A$2:$H$55,8,FALSE)</f>
        <v>-2.6041669999999999</v>
      </c>
      <c r="L81" s="17">
        <f>VLOOKUP(B27,'[10]Sheet 1'!$A$2:$G$55,7,FALSE)</f>
        <v>-2.3396669999999999</v>
      </c>
      <c r="M81" s="17">
        <f>VLOOKUP(B27,'[13]Sheet 1'!$A$2:$G$55,7,FALSE)</f>
        <v>5</v>
      </c>
      <c r="Q81" s="1"/>
      <c r="R81" s="1"/>
      <c r="S81" s="1"/>
      <c r="T81" s="1"/>
      <c r="U81" s="1"/>
      <c r="V81" s="1"/>
      <c r="BT81" s="1"/>
      <c r="BU81" s="1"/>
      <c r="BV81" s="4"/>
      <c r="BW81" s="1"/>
      <c r="BZ81" s="2"/>
      <c r="CA81" s="2"/>
      <c r="CB81" s="2"/>
      <c r="CC81" s="2"/>
      <c r="CD81" s="2"/>
      <c r="CE81" s="2"/>
    </row>
    <row r="82" spans="1:83">
      <c r="A82" s="2" t="s">
        <v>155</v>
      </c>
      <c r="B82" s="2" t="s">
        <v>72</v>
      </c>
      <c r="C82" s="4"/>
      <c r="D82" s="17">
        <f>VLOOKUP(B28,'[2]Sheet 1'!$A$2:$F$55,6,FALSE)</f>
        <v>-1.638935</v>
      </c>
      <c r="E82" s="17">
        <f>VLOOKUP(B28,'[5]Sheet 1'!$A$2:$G$82,7,FALSE)</f>
        <v>-4.037801</v>
      </c>
      <c r="F82" s="17">
        <f>VLOOKUP(B28,'[6]Sheet 1'!$A$28:$G$77,7,FALSE)</f>
        <v>-1.4798210000000001</v>
      </c>
      <c r="G82" s="17">
        <f>VLOOKUP(B28,'[23]Sheet 1'!$A$2:$I$54,9,FALSE)</f>
        <v>-1.685824</v>
      </c>
      <c r="H82" s="17">
        <f>VLOOKUP(B28,'[23]Sheet 1'!$A$5:$I$5107,9,FALSE)</f>
        <v>-1.685824</v>
      </c>
      <c r="I82" s="15">
        <f>VLOOKUP($B82,'[9]Sheet 1'!$A$2:$I$80,9,FALSE)</f>
        <v>2.5</v>
      </c>
      <c r="J82" s="15">
        <f>VLOOKUP(B28,'[20]Sheet 1'!$C$2:$I$80,7,FALSE)</f>
        <v>-1.9627509999999999</v>
      </c>
      <c r="K82" s="17">
        <f>VLOOKUP(B28,'[15]Sheet 1'!$A$2:$H$55,8,FALSE)</f>
        <v>-3.828125</v>
      </c>
      <c r="L82" s="17">
        <f>VLOOKUP(B28,'[10]Sheet 1'!$A$2:$G$55,7,FALSE)</f>
        <v>-3.5391919999999999</v>
      </c>
      <c r="M82" s="17">
        <f>VLOOKUP(B28,'[13]Sheet 1'!$A$2:$G$55,7,FALSE)</f>
        <v>-1.1392409999999999</v>
      </c>
      <c r="Q82" s="1"/>
      <c r="R82" s="1"/>
      <c r="S82" s="1"/>
      <c r="T82" s="1"/>
      <c r="U82" s="1"/>
      <c r="V82" s="1"/>
      <c r="BT82" s="1"/>
      <c r="BU82" s="1"/>
      <c r="BV82" s="4"/>
      <c r="BW82" s="1"/>
      <c r="BZ82" s="2"/>
      <c r="CA82" s="2"/>
      <c r="CB82" s="2"/>
      <c r="CC82" s="2"/>
      <c r="CD82" s="2"/>
      <c r="CE82" s="2"/>
    </row>
    <row r="83" spans="1:83">
      <c r="A83" s="2" t="s">
        <v>156</v>
      </c>
      <c r="B83" s="2" t="s">
        <v>73</v>
      </c>
      <c r="C83" s="4"/>
      <c r="D83" s="17">
        <f>VLOOKUP(B29,'[2]Sheet 1'!$A$2:$F$55,6,FALSE)</f>
        <v>-2.5124789999999999</v>
      </c>
      <c r="E83" s="17">
        <f>VLOOKUP(B29,'[5]Sheet 1'!$A$2:$G$82,7,FALSE)</f>
        <v>0.88019599999999998</v>
      </c>
      <c r="F83" s="17">
        <f>VLOOKUP(B29,'[6]Sheet 1'!$A$28:$G$77,7,FALSE)</f>
        <v>-2.6905830000000002</v>
      </c>
      <c r="G83" s="17">
        <f>VLOOKUP(B29,'[23]Sheet 1'!$A$2:$I$54,9,FALSE)</f>
        <v>-2.3850570000000002</v>
      </c>
      <c r="H83" s="17">
        <f>VLOOKUP(B29,'[23]Sheet 1'!$A$5:$I$5107,9,FALSE)</f>
        <v>-2.3850570000000002</v>
      </c>
      <c r="I83" s="15">
        <f>VLOOKUP($B83,'[9]Sheet 1'!$A$2:$I$80,9,FALSE)</f>
        <v>0.19230800000000001</v>
      </c>
      <c r="J83" s="15">
        <f>VLOOKUP(B29,'[20]Sheet 1'!$C$2:$I$80,7,FALSE)</f>
        <v>-2.9942690000000001</v>
      </c>
      <c r="K83" s="17">
        <f>VLOOKUP(B29,'[15]Sheet 1'!$A$2:$H$55,8,FALSE)</f>
        <v>5</v>
      </c>
      <c r="L83" s="17">
        <f>VLOOKUP(B29,'[10]Sheet 1'!$A$2:$G$55,7,FALSE)</f>
        <v>-8.3135000000000001E-2</v>
      </c>
      <c r="M83" s="17">
        <f>VLOOKUP(B29,'[13]Sheet 1'!$A$2:$G$55,7,FALSE)</f>
        <v>-3.4810129999999999</v>
      </c>
      <c r="Q83" s="1"/>
      <c r="R83" s="1"/>
      <c r="S83" s="1"/>
      <c r="T83" s="1"/>
      <c r="U83" s="1"/>
      <c r="V83" s="1"/>
      <c r="BT83" s="1"/>
      <c r="BU83" s="1"/>
      <c r="BV83" s="4"/>
      <c r="BW83" s="1"/>
      <c r="BZ83" s="2"/>
      <c r="CA83" s="2"/>
      <c r="CB83" s="2"/>
      <c r="CC83" s="2"/>
      <c r="CD83" s="2"/>
      <c r="CE83" s="2"/>
    </row>
    <row r="84" spans="1:83">
      <c r="A84" s="2" t="s">
        <v>157</v>
      </c>
      <c r="B84" s="2" t="s">
        <v>74</v>
      </c>
      <c r="C84" s="4"/>
      <c r="D84" s="17">
        <f>VLOOKUP(B30,'[2]Sheet 1'!$A$2:$F$55,6,FALSE)</f>
        <v>-2.4792010000000002</v>
      </c>
      <c r="E84" s="17">
        <f>VLOOKUP(B30,'[5]Sheet 1'!$A$2:$G$82,7,FALSE)</f>
        <v>-3.6426120000000002</v>
      </c>
      <c r="F84" s="17">
        <f>VLOOKUP(B30,'[6]Sheet 1'!$A$28:$G$77,7,FALSE)</f>
        <v>3.359375</v>
      </c>
      <c r="G84" s="17">
        <f>VLOOKUP(B30,'[23]Sheet 1'!$A$2:$I$54,9,FALSE)</f>
        <v>0.59065900000000005</v>
      </c>
      <c r="H84" s="17">
        <f>VLOOKUP(B30,'[23]Sheet 1'!$A$5:$I$5107,9,FALSE)</f>
        <v>0.59065900000000005</v>
      </c>
      <c r="I84" s="15">
        <f>VLOOKUP($B84,'[9]Sheet 1'!$A$2:$I$80,9,FALSE)</f>
        <v>4.4871790000000003</v>
      </c>
      <c r="J84" s="15">
        <f>VLOOKUP(B30,'[20]Sheet 1'!$C$2:$I$80,7,FALSE)</f>
        <v>-3.352436</v>
      </c>
      <c r="K84" s="17">
        <f>VLOOKUP(B30,'[15]Sheet 1'!$A$2:$H$55,8,FALSE)</f>
        <v>-1.3932290000000001</v>
      </c>
      <c r="L84" s="17">
        <f>VLOOKUP(B30,'[10]Sheet 1'!$A$2:$G$55,7,FALSE)</f>
        <v>-2.9691209999999999</v>
      </c>
      <c r="M84" s="17">
        <f>VLOOKUP(B30,'[13]Sheet 1'!$A$2:$G$55,7,FALSE)</f>
        <v>-1.075949</v>
      </c>
      <c r="Q84" s="1"/>
      <c r="R84" s="1"/>
      <c r="S84" s="1"/>
      <c r="T84" s="1"/>
      <c r="U84" s="1"/>
      <c r="V84" s="1"/>
      <c r="BT84" s="1"/>
      <c r="BU84" s="1"/>
      <c r="BV84" s="4"/>
      <c r="BW84" s="1"/>
      <c r="BZ84" s="2"/>
      <c r="CA84" s="2"/>
      <c r="CB84" s="2"/>
      <c r="CC84" s="2"/>
      <c r="CD84" s="2"/>
      <c r="CE84" s="2"/>
    </row>
    <row r="85" spans="1:83">
      <c r="A85" s="2" t="s">
        <v>158</v>
      </c>
      <c r="B85" s="2" t="s">
        <v>75</v>
      </c>
      <c r="C85" s="4"/>
      <c r="D85" s="17">
        <f>VLOOKUP(B31,'[2]Sheet 1'!$A$2:$F$55,6,FALSE)</f>
        <v>-1.1980029999999999</v>
      </c>
      <c r="E85" s="17">
        <f>VLOOKUP(B31,'[5]Sheet 1'!$A$2:$G$82,7,FALSE)</f>
        <v>-2.319588</v>
      </c>
      <c r="F85" s="17" t="e">
        <f>VLOOKUP(B31,'[6]Sheet 1'!$A$28:$G$77,7,FALSE)</f>
        <v>#N/A</v>
      </c>
      <c r="G85" s="17">
        <f>VLOOKUP(B31,'[23]Sheet 1'!$A$2:$I$54,9,FALSE)</f>
        <v>-2.2222219999999999</v>
      </c>
      <c r="H85" s="17">
        <f>VLOOKUP(B31,'[23]Sheet 1'!$A$5:$I$5107,9,FALSE)</f>
        <v>-2.2222219999999999</v>
      </c>
      <c r="I85" s="15">
        <f>VLOOKUP($B85,'[9]Sheet 1'!$A$2:$I$80,9,FALSE)</f>
        <v>2.051282</v>
      </c>
      <c r="J85" s="15">
        <f>VLOOKUP(B31,'[20]Sheet 1'!$C$2:$I$80,7,FALSE)</f>
        <v>-1.8696280000000001</v>
      </c>
      <c r="K85" s="17">
        <f>VLOOKUP(B31,'[15]Sheet 1'!$A$2:$H$55,8,FALSE)</f>
        <v>-2.3958330000000001</v>
      </c>
      <c r="L85" s="17">
        <f>VLOOKUP(B31,'[10]Sheet 1'!$A$2:$G$55,7,FALSE)</f>
        <v>-1.211401</v>
      </c>
      <c r="M85" s="17">
        <f>VLOOKUP(B31,'[13]Sheet 1'!$A$2:$G$55,7,FALSE)</f>
        <v>-0.94936699999999996</v>
      </c>
      <c r="Q85" s="1"/>
      <c r="R85" s="1"/>
      <c r="S85" s="1"/>
      <c r="T85" s="1"/>
      <c r="U85" s="1"/>
      <c r="V85" s="1"/>
      <c r="BT85" s="1"/>
      <c r="BU85" s="1"/>
      <c r="BV85" s="4"/>
      <c r="BW85" s="1"/>
      <c r="BZ85" s="2"/>
      <c r="CA85" s="2"/>
      <c r="CB85" s="2"/>
      <c r="CC85" s="2"/>
      <c r="CD85" s="2"/>
      <c r="CE85" s="2"/>
    </row>
    <row r="86" spans="1:83">
      <c r="A86" s="2" t="s">
        <v>159</v>
      </c>
      <c r="B86" s="2" t="s">
        <v>76</v>
      </c>
      <c r="C86" s="4"/>
      <c r="D86" s="17">
        <f>VLOOKUP(B32,'[2]Sheet 1'!$A$2:$F$55,6,FALSE)</f>
        <v>-3.3194680000000001</v>
      </c>
      <c r="E86" s="17">
        <f>VLOOKUP(B32,'[5]Sheet 1'!$A$2:$G$82,7,FALSE)</f>
        <v>-1.958763</v>
      </c>
      <c r="F86" s="17">
        <f>VLOOKUP(B32,'[6]Sheet 1'!$A$28:$G$77,7,FALSE)</f>
        <v>-2.8251119999999998</v>
      </c>
      <c r="G86" s="17">
        <f>VLOOKUP(B32,'[23]Sheet 1'!$A$2:$I$54,9,FALSE)</f>
        <v>-1.2356320000000001</v>
      </c>
      <c r="H86" s="17">
        <f>VLOOKUP(B32,'[23]Sheet 1'!$A$5:$I$5107,9,FALSE)</f>
        <v>-1.2356320000000001</v>
      </c>
      <c r="I86" s="15">
        <f>VLOOKUP($B86,'[9]Sheet 1'!$A$2:$I$80,9,FALSE)</f>
        <v>4.1666670000000003</v>
      </c>
      <c r="J86" s="15">
        <f>VLOOKUP(B32,'[20]Sheet 1'!$C$2:$I$80,7,FALSE)</f>
        <v>-3.280802</v>
      </c>
      <c r="K86" s="17">
        <f>VLOOKUP(B32,'[15]Sheet 1'!$A$2:$H$55,8,FALSE)</f>
        <v>3.5026739999999998</v>
      </c>
      <c r="L86" s="17">
        <f>VLOOKUP(B32,'[10]Sheet 1'!$A$2:$G$55,7,FALSE)</f>
        <v>-2.0665079999999998</v>
      </c>
      <c r="M86" s="17">
        <f>VLOOKUP(B32,'[13]Sheet 1'!$A$2:$G$55,7,FALSE)</f>
        <v>5</v>
      </c>
      <c r="Q86" s="1"/>
      <c r="R86" s="1"/>
      <c r="S86" s="1"/>
      <c r="T86" s="1"/>
      <c r="U86" s="1"/>
      <c r="V86" s="1"/>
      <c r="BT86" s="1"/>
      <c r="BU86" s="1"/>
      <c r="BV86" s="4"/>
      <c r="BW86" s="1"/>
      <c r="BZ86" s="2"/>
      <c r="CA86" s="2"/>
      <c r="CB86" s="2"/>
      <c r="CC86" s="2"/>
      <c r="CD86" s="2"/>
      <c r="CE86" s="2"/>
    </row>
    <row r="87" spans="1:83">
      <c r="A87" s="2" t="s">
        <v>160</v>
      </c>
      <c r="B87" s="2" t="s">
        <v>77</v>
      </c>
      <c r="C87" s="4"/>
      <c r="D87" s="17">
        <f>VLOOKUP(B33,'[2]Sheet 1'!$A$2:$F$55,6,FALSE)</f>
        <v>-1.0482530000000001</v>
      </c>
      <c r="E87" s="17">
        <f>VLOOKUP(B33,'[5]Sheet 1'!$A$2:$G$82,7,FALSE)</f>
        <v>-3.281787</v>
      </c>
      <c r="F87" s="17">
        <f>VLOOKUP(B33,'[6]Sheet 1'!$A$28:$G$77,7,FALSE)</f>
        <v>-1.7040360000000001</v>
      </c>
      <c r="G87" s="17">
        <f>VLOOKUP(B33,'[23]Sheet 1'!$A$2:$I$54,9,FALSE)</f>
        <v>-3.726054</v>
      </c>
      <c r="H87" s="17">
        <f>VLOOKUP(B33,'[23]Sheet 1'!$A$5:$I$5107,9,FALSE)</f>
        <v>-3.726054</v>
      </c>
      <c r="I87" s="15">
        <f>VLOOKUP($B87,'[9]Sheet 1'!$A$2:$I$80,9,FALSE)</f>
        <v>2.7564099999999998</v>
      </c>
      <c r="J87" s="15">
        <f>VLOOKUP(B33,'[20]Sheet 1'!$C$2:$I$80,7,FALSE)</f>
        <v>-3.2736390000000002</v>
      </c>
      <c r="K87" s="17">
        <f>VLOOKUP(B33,'[15]Sheet 1'!$A$2:$H$55,8,FALSE)</f>
        <v>2.0320860000000001</v>
      </c>
      <c r="L87" s="17">
        <f>VLOOKUP(B33,'[10]Sheet 1'!$A$2:$G$55,7,FALSE)</f>
        <v>-0.74821899999999997</v>
      </c>
      <c r="M87" s="17">
        <f>VLOOKUP(B33,'[13]Sheet 1'!$A$2:$G$55,7,FALSE)</f>
        <v>5</v>
      </c>
      <c r="Q87" s="1"/>
      <c r="R87" s="1"/>
      <c r="S87" s="1"/>
      <c r="T87" s="1"/>
      <c r="U87" s="1"/>
      <c r="V87" s="1"/>
      <c r="BT87" s="1"/>
      <c r="BU87" s="1"/>
      <c r="BV87" s="4"/>
      <c r="BW87" s="1"/>
      <c r="BZ87" s="2"/>
      <c r="CA87" s="2"/>
      <c r="CB87" s="2"/>
      <c r="CC87" s="2"/>
      <c r="CD87" s="2"/>
      <c r="CE87" s="2"/>
    </row>
    <row r="88" spans="1:83">
      <c r="A88" s="2" t="s">
        <v>161</v>
      </c>
      <c r="B88" s="2" t="s">
        <v>78</v>
      </c>
      <c r="C88" s="4"/>
      <c r="D88" s="17">
        <f>VLOOKUP(B34,'[2]Sheet 1'!$A$2:$F$55,6,FALSE)</f>
        <v>4.6437350000000004</v>
      </c>
      <c r="E88" s="17">
        <f>VLOOKUP(B34,'[5]Sheet 1'!$A$2:$G$82,7,FALSE)</f>
        <v>-1.099656</v>
      </c>
      <c r="F88" s="17">
        <f>VLOOKUP(B34,'[6]Sheet 1'!$A$28:$G$77,7,FALSE)</f>
        <v>-1.0986549999999999</v>
      </c>
      <c r="G88" s="17">
        <f>VLOOKUP(B34,'[23]Sheet 1'!$A$2:$I$54,9,FALSE)</f>
        <v>-0.81417600000000001</v>
      </c>
      <c r="H88" s="17">
        <f>VLOOKUP(B34,'[23]Sheet 1'!$A$5:$I$5107,9,FALSE)</f>
        <v>-0.81417600000000001</v>
      </c>
      <c r="I88" s="15">
        <f>VLOOKUP($B88,'[9]Sheet 1'!$A$2:$I$80,9,FALSE)</f>
        <v>-0.408163</v>
      </c>
      <c r="J88" s="15">
        <f>VLOOKUP(B34,'[20]Sheet 1'!$C$2:$I$80,7,FALSE)</f>
        <v>2.6834859999999998</v>
      </c>
      <c r="K88" s="17">
        <f>VLOOKUP(B34,'[15]Sheet 1'!$A$2:$H$55,8,FALSE)</f>
        <v>1.470588</v>
      </c>
      <c r="L88" s="17">
        <f>VLOOKUP(B34,'[10]Sheet 1'!$A$2:$G$55,7,FALSE)</f>
        <v>1.009174</v>
      </c>
      <c r="M88" s="17">
        <f>VLOOKUP(B34,'[13]Sheet 1'!$A$2:$G$55,7,FALSE)</f>
        <v>5</v>
      </c>
      <c r="Q88" s="1"/>
      <c r="R88" s="1"/>
      <c r="S88" s="1"/>
      <c r="T88" s="1"/>
      <c r="U88" s="1"/>
      <c r="V88" s="1"/>
      <c r="BT88" s="1"/>
      <c r="BU88" s="1"/>
      <c r="BV88" s="4"/>
      <c r="BW88" s="1"/>
      <c r="BZ88" s="2"/>
      <c r="CA88" s="2"/>
      <c r="CB88" s="2"/>
      <c r="CC88" s="2"/>
      <c r="CD88" s="2"/>
      <c r="CE88" s="2"/>
    </row>
    <row r="89" spans="1:83">
      <c r="A89" s="2" t="s">
        <v>162</v>
      </c>
      <c r="B89" s="2" t="s">
        <v>79</v>
      </c>
      <c r="C89" s="4"/>
      <c r="D89" s="17">
        <f>VLOOKUP(B35,'[2]Sheet 1'!$A$2:$F$55,6,FALSE)</f>
        <v>-1.2978369999999999</v>
      </c>
      <c r="E89" s="17">
        <f>VLOOKUP(B35,'[5]Sheet 1'!$A$2:$G$82,7,FALSE)</f>
        <v>-2.474227</v>
      </c>
      <c r="F89" s="17">
        <f>VLOOKUP(B35,'[6]Sheet 1'!$A$28:$G$77,7,FALSE)</f>
        <v>-0.87443899999999997</v>
      </c>
      <c r="G89" s="17">
        <f>VLOOKUP(B35,'[23]Sheet 1'!$A$2:$I$54,9,FALSE)</f>
        <v>-2.8735629999999999</v>
      </c>
      <c r="H89" s="17">
        <f>VLOOKUP(B35,'[23]Sheet 1'!$A$5:$I$5107,9,FALSE)</f>
        <v>-2.8735629999999999</v>
      </c>
      <c r="I89" s="15">
        <f>VLOOKUP($B89,'[9]Sheet 1'!$A$2:$I$80,9,FALSE)</f>
        <v>0.70512799999999998</v>
      </c>
      <c r="J89" s="15">
        <f>VLOOKUP(B35,'[20]Sheet 1'!$C$2:$I$80,7,FALSE)</f>
        <v>-0.22206300000000001</v>
      </c>
      <c r="K89" s="17">
        <f>VLOOKUP(B35,'[15]Sheet 1'!$A$2:$H$55,8,FALSE)</f>
        <v>0.77540100000000001</v>
      </c>
      <c r="L89" s="17">
        <f>VLOOKUP(B35,'[10]Sheet 1'!$A$2:$G$55,7,FALSE)</f>
        <v>-4.0380050000000001</v>
      </c>
      <c r="M89" s="17">
        <f>VLOOKUP(B35,'[13]Sheet 1'!$A$2:$G$55,7,FALSE)</f>
        <v>5</v>
      </c>
      <c r="Q89" s="1"/>
      <c r="R89" s="1"/>
      <c r="S89" s="1"/>
      <c r="T89" s="1"/>
      <c r="U89" s="1"/>
      <c r="V89" s="1"/>
      <c r="BT89" s="1"/>
      <c r="BU89" s="1"/>
      <c r="BV89" s="4"/>
      <c r="BW89" s="1"/>
      <c r="BZ89" s="2"/>
      <c r="CA89" s="2"/>
      <c r="CB89" s="2"/>
      <c r="CC89" s="2"/>
      <c r="CD89" s="2"/>
      <c r="CE89" s="2"/>
    </row>
    <row r="90" spans="1:83">
      <c r="A90" s="2" t="s">
        <v>163</v>
      </c>
      <c r="B90" s="2" t="s">
        <v>80</v>
      </c>
      <c r="C90" s="4"/>
      <c r="D90" s="17">
        <f>VLOOKUP(B36,'[2]Sheet 1'!$A$2:$F$55,6,FALSE)</f>
        <v>-4.5757070000000004</v>
      </c>
      <c r="E90" s="17">
        <f>VLOOKUP(B36,'[5]Sheet 1'!$A$2:$G$82,7,FALSE)</f>
        <v>-4.2955329999999998</v>
      </c>
      <c r="F90" s="17">
        <f>VLOOKUP(B36,'[6]Sheet 1'!$A$28:$G$77,7,FALSE)</f>
        <v>-5</v>
      </c>
      <c r="G90" s="17">
        <f>VLOOKUP(B36,'[23]Sheet 1'!$A$2:$I$54,9,FALSE)</f>
        <v>-3.6590039999999999</v>
      </c>
      <c r="H90" s="17">
        <f>VLOOKUP(B36,'[23]Sheet 1'!$A$5:$I$5107,9,FALSE)</f>
        <v>-3.6590039999999999</v>
      </c>
      <c r="I90" s="15">
        <f>VLOOKUP($B90,'[9]Sheet 1'!$A$2:$I$80,9,FALSE)</f>
        <v>2.820513</v>
      </c>
      <c r="J90" s="15">
        <f>VLOOKUP(B36,'[20]Sheet 1'!$C$2:$I$80,7,FALSE)</f>
        <v>-1.3323780000000001</v>
      </c>
      <c r="K90" s="17">
        <f>VLOOKUP(B36,'[15]Sheet 1'!$A$2:$H$55,8,FALSE)</f>
        <v>-0.26041700000000001</v>
      </c>
      <c r="L90" s="17">
        <f>VLOOKUP(B36,'[10]Sheet 1'!$A$2:$G$55,7,FALSE)</f>
        <v>-2.3396669999999999</v>
      </c>
      <c r="M90" s="17">
        <f>VLOOKUP(B36,'[13]Sheet 1'!$A$2:$G$55,7,FALSE)</f>
        <v>-1.3924049999999999</v>
      </c>
      <c r="Q90" s="1"/>
      <c r="R90" s="1"/>
      <c r="S90" s="1"/>
      <c r="T90" s="1"/>
      <c r="U90" s="1"/>
      <c r="V90" s="1"/>
      <c r="BT90" s="1"/>
      <c r="BU90" s="1"/>
      <c r="BV90" s="4"/>
      <c r="BW90" s="1"/>
      <c r="BZ90" s="2"/>
      <c r="CA90" s="2"/>
      <c r="CB90" s="2"/>
      <c r="CC90" s="2"/>
      <c r="CD90" s="2"/>
      <c r="CE90" s="2"/>
    </row>
    <row r="91" spans="1:83">
      <c r="A91" s="2" t="s">
        <v>164</v>
      </c>
      <c r="B91" s="2" t="s">
        <v>81</v>
      </c>
      <c r="C91" s="4"/>
      <c r="D91" s="17">
        <f>VLOOKUP(B37,'[2]Sheet 1'!$A$2:$F$55,6,FALSE)</f>
        <v>-0.50748800000000005</v>
      </c>
      <c r="E91" s="17">
        <f>VLOOKUP(B37,'[5]Sheet 1'!$A$2:$G$82,7,FALSE)</f>
        <v>-2.5429550000000001</v>
      </c>
      <c r="F91" s="17">
        <f>VLOOKUP(B37,'[6]Sheet 1'!$A$28:$G$77,7,FALSE)</f>
        <v>5</v>
      </c>
      <c r="G91" s="17">
        <f>VLOOKUP(B37,'[23]Sheet 1'!$A$2:$I$54,9,FALSE)</f>
        <v>-2.5478930000000002</v>
      </c>
      <c r="H91" s="17">
        <f>VLOOKUP(B37,'[23]Sheet 1'!$A$5:$I$5107,9,FALSE)</f>
        <v>-2.5478930000000002</v>
      </c>
      <c r="I91" s="15">
        <f>VLOOKUP($B91,'[9]Sheet 1'!$A$2:$I$80,9,FALSE)</f>
        <v>2.051282</v>
      </c>
      <c r="J91" s="15">
        <f>VLOOKUP(B37,'[20]Sheet 1'!$C$2:$I$80,7,FALSE)</f>
        <v>6.8806999999999993E-2</v>
      </c>
      <c r="K91" s="17">
        <f>VLOOKUP(B37,'[15]Sheet 1'!$A$2:$H$55,8,FALSE)</f>
        <v>-3.0208330000000001</v>
      </c>
      <c r="L91" s="17">
        <f>VLOOKUP(B37,'[10]Sheet 1'!$A$2:$G$55,7,FALSE)</f>
        <v>-5</v>
      </c>
      <c r="M91" s="17">
        <f>VLOOKUP(B37,'[13]Sheet 1'!$A$2:$G$55,7,FALSE)</f>
        <v>-2.8481010000000002</v>
      </c>
      <c r="Q91" s="1"/>
      <c r="R91" s="1"/>
      <c r="S91" s="1"/>
      <c r="T91" s="1"/>
      <c r="U91" s="1"/>
      <c r="V91" s="1"/>
      <c r="BT91" s="1"/>
      <c r="BU91" s="1"/>
      <c r="BV91" s="4"/>
      <c r="BW91" s="1"/>
      <c r="BZ91" s="2"/>
      <c r="CA91" s="2"/>
      <c r="CB91" s="2"/>
      <c r="CC91" s="2"/>
      <c r="CD91" s="2"/>
      <c r="CE91" s="2"/>
    </row>
    <row r="92" spans="1:83">
      <c r="A92" s="2" t="s">
        <v>165</v>
      </c>
      <c r="B92" s="2" t="s">
        <v>82</v>
      </c>
      <c r="C92" s="4"/>
      <c r="D92" s="17">
        <f>VLOOKUP(B38,'[2]Sheet 1'!$A$2:$F$55,6,FALSE)</f>
        <v>-4.883527</v>
      </c>
      <c r="E92" s="17">
        <f>VLOOKUP(B38,'[5]Sheet 1'!$A$2:$G$82,7,FALSE)</f>
        <v>-3.7113399999999999</v>
      </c>
      <c r="F92" s="17">
        <f>VLOOKUP(B38,'[6]Sheet 1'!$A$28:$G$77,7,FALSE)</f>
        <v>1.875</v>
      </c>
      <c r="G92" s="17">
        <f>VLOOKUP(B38,'[23]Sheet 1'!$A$2:$I$54,9,FALSE)</f>
        <v>-2.6053639999999998</v>
      </c>
      <c r="H92" s="17">
        <f>VLOOKUP(B38,'[23]Sheet 1'!$A$5:$I$5107,9,FALSE)</f>
        <v>-2.6053639999999998</v>
      </c>
      <c r="I92" s="15">
        <f>VLOOKUP($B92,'[9]Sheet 1'!$A$2:$I$80,9,FALSE)</f>
        <v>2.6282049999999999</v>
      </c>
      <c r="J92" s="15">
        <f>VLOOKUP(B38,'[20]Sheet 1'!$C$2:$I$80,7,FALSE)</f>
        <v>-3.5315189999999999</v>
      </c>
      <c r="K92" s="17">
        <f>VLOOKUP(B38,'[15]Sheet 1'!$A$2:$H$55,8,FALSE)</f>
        <v>0.13369</v>
      </c>
      <c r="L92" s="17">
        <f>VLOOKUP(B38,'[10]Sheet 1'!$A$2:$G$55,7,FALSE)</f>
        <v>-2.244656</v>
      </c>
      <c r="M92" s="17">
        <f>VLOOKUP(B38,'[13]Sheet 1'!$A$2:$G$55,7,FALSE)</f>
        <v>-2.0886079999999998</v>
      </c>
      <c r="Q92" s="1"/>
      <c r="R92" s="1"/>
      <c r="S92" s="1"/>
      <c r="T92" s="1"/>
      <c r="U92" s="1"/>
      <c r="V92" s="1"/>
      <c r="BT92" s="1"/>
      <c r="BU92" s="1"/>
      <c r="BV92" s="4"/>
      <c r="BW92" s="1"/>
      <c r="BZ92" s="2"/>
      <c r="CA92" s="2"/>
      <c r="CB92" s="2"/>
      <c r="CC92" s="2"/>
      <c r="CD92" s="2"/>
      <c r="CE92" s="2"/>
    </row>
    <row r="93" spans="1:83">
      <c r="A93" s="2" t="s">
        <v>166</v>
      </c>
      <c r="B93" s="2" t="s">
        <v>83</v>
      </c>
      <c r="C93" s="4"/>
      <c r="D93" s="17">
        <f>VLOOKUP(B39,'[2]Sheet 1'!$A$2:$F$55,6,FALSE)</f>
        <v>-3.0366059999999999</v>
      </c>
      <c r="E93" s="17">
        <f>VLOOKUP(B39,'[5]Sheet 1'!$A$2:$G$82,7,FALSE)</f>
        <v>-3.4879730000000002</v>
      </c>
      <c r="F93" s="17">
        <f>VLOOKUP(B39,'[6]Sheet 1'!$A$28:$G$77,7,FALSE)</f>
        <v>2.265625</v>
      </c>
      <c r="G93" s="17">
        <f>VLOOKUP(B39,'[23]Sheet 1'!$A$2:$I$54,9,FALSE)</f>
        <v>-1.8103450000000001</v>
      </c>
      <c r="H93" s="17">
        <f>VLOOKUP(B39,'[23]Sheet 1'!$A$5:$I$5107,9,FALSE)</f>
        <v>-1.8103450000000001</v>
      </c>
      <c r="I93" s="15">
        <f>VLOOKUP($B93,'[9]Sheet 1'!$A$2:$I$80,9,FALSE)</f>
        <v>1.6025640000000001</v>
      </c>
      <c r="J93" s="15">
        <f>VLOOKUP(B39,'[20]Sheet 1'!$C$2:$I$80,7,FALSE)</f>
        <v>-2.084527</v>
      </c>
      <c r="K93" s="17">
        <f>VLOOKUP(B39,'[15]Sheet 1'!$A$2:$H$55,8,FALSE)</f>
        <v>-0.3125</v>
      </c>
      <c r="L93" s="17">
        <f>VLOOKUP(B39,'[10]Sheet 1'!$A$2:$G$55,7,FALSE)</f>
        <v>-1.6508309999999999</v>
      </c>
      <c r="M93" s="17">
        <f>VLOOKUP(B39,'[13]Sheet 1'!$A$2:$G$55,7,FALSE)</f>
        <v>5</v>
      </c>
      <c r="Q93" s="1"/>
      <c r="R93" s="1"/>
      <c r="S93" s="1"/>
      <c r="T93" s="1"/>
      <c r="U93" s="1"/>
      <c r="V93" s="1"/>
      <c r="BT93" s="1"/>
      <c r="BU93" s="1"/>
      <c r="BV93" s="4"/>
      <c r="BW93" s="1"/>
      <c r="BZ93" s="2"/>
      <c r="CA93" s="2"/>
      <c r="CB93" s="2"/>
      <c r="CC93" s="2"/>
      <c r="CD93" s="2"/>
      <c r="CE93" s="2"/>
    </row>
    <row r="94" spans="1:83">
      <c r="A94" s="2" t="s">
        <v>167</v>
      </c>
      <c r="B94" s="2" t="s">
        <v>84</v>
      </c>
      <c r="C94" s="4"/>
      <c r="D94" s="17">
        <f>VLOOKUP(B40,'[2]Sheet 1'!$A$2:$F$55,6,FALSE)</f>
        <v>4.262899</v>
      </c>
      <c r="E94" s="17">
        <f>VLOOKUP(B40,'[5]Sheet 1'!$A$2:$G$82,7,FALSE)</f>
        <v>-2.7491409999999998</v>
      </c>
      <c r="F94" s="17">
        <f>VLOOKUP(B40,'[6]Sheet 1'!$A$28:$G$77,7,FALSE)</f>
        <v>1.171875</v>
      </c>
      <c r="G94" s="17">
        <f>VLOOKUP(B40,'[23]Sheet 1'!$A$2:$I$54,9,FALSE)</f>
        <v>-3.8314000000000001E-2</v>
      </c>
      <c r="H94" s="17">
        <f>VLOOKUP(B40,'[23]Sheet 1'!$A$5:$I$5107,9,FALSE)</f>
        <v>-3.8314000000000001E-2</v>
      </c>
      <c r="I94" s="15">
        <f>VLOOKUP($B94,'[9]Sheet 1'!$A$2:$I$80,9,FALSE)</f>
        <v>0.44871800000000001</v>
      </c>
      <c r="J94" s="15">
        <f>VLOOKUP(B40,'[20]Sheet 1'!$C$2:$I$80,7,FALSE)</f>
        <v>4.8394500000000003</v>
      </c>
      <c r="K94" s="17">
        <f>VLOOKUP(B40,'[15]Sheet 1'!$A$2:$H$55,8,FALSE)</f>
        <v>-2.3567710000000002</v>
      </c>
      <c r="L94" s="17">
        <f>VLOOKUP(B40,'[10]Sheet 1'!$A$2:$G$55,7,FALSE)</f>
        <v>-0.46318300000000001</v>
      </c>
      <c r="M94" s="17">
        <f>VLOOKUP(B40,'[13]Sheet 1'!$A$2:$G$55,7,FALSE)</f>
        <v>-6.3291E-2</v>
      </c>
      <c r="Q94" s="1"/>
      <c r="R94" s="1"/>
      <c r="S94" s="1"/>
      <c r="T94" s="1"/>
      <c r="U94" s="1"/>
      <c r="V94" s="1"/>
      <c r="BT94" s="1"/>
      <c r="BU94" s="1"/>
      <c r="BV94" s="4"/>
      <c r="BW94" s="1"/>
      <c r="BZ94" s="2"/>
      <c r="CA94" s="2"/>
      <c r="CB94" s="2"/>
      <c r="CC94" s="2"/>
      <c r="CD94" s="2"/>
      <c r="CE94" s="2"/>
    </row>
    <row r="95" spans="1:83">
      <c r="A95" s="2" t="s">
        <v>168</v>
      </c>
      <c r="B95" s="2" t="s">
        <v>85</v>
      </c>
      <c r="C95" s="4"/>
      <c r="D95" s="17">
        <f>VLOOKUP(B41,'[2]Sheet 1'!$A$2:$F$55,6,FALSE)</f>
        <v>4.594595</v>
      </c>
      <c r="E95" s="17">
        <f>VLOOKUP(B41,'[5]Sheet 1'!$A$2:$G$82,7,FALSE)</f>
        <v>0.85574600000000001</v>
      </c>
      <c r="F95" s="17">
        <f>VLOOKUP(B41,'[6]Sheet 1'!$A$28:$G$77,7,FALSE)</f>
        <v>3.75</v>
      </c>
      <c r="G95" s="17">
        <f>VLOOKUP(B41,'[23]Sheet 1'!$A$2:$I$54,9,FALSE)</f>
        <v>1.0439560000000001</v>
      </c>
      <c r="H95" s="17">
        <f>VLOOKUP(B41,'[23]Sheet 1'!$A$5:$I$5107,9,FALSE)</f>
        <v>1.0439560000000001</v>
      </c>
      <c r="I95" s="15">
        <f>VLOOKUP($B95,'[9]Sheet 1'!$A$2:$I$80,9,FALSE)</f>
        <v>-1.734694</v>
      </c>
      <c r="J95" s="15">
        <f>VLOOKUP(B41,'[20]Sheet 1'!$C$2:$I$80,7,FALSE)</f>
        <v>1.192661</v>
      </c>
      <c r="K95" s="17">
        <f>VLOOKUP(B41,'[15]Sheet 1'!$A$2:$H$55,8,FALSE)</f>
        <v>0.90909099999999998</v>
      </c>
      <c r="L95" s="17">
        <f>VLOOKUP(B41,'[10]Sheet 1'!$A$2:$G$55,7,FALSE)</f>
        <v>1.605505</v>
      </c>
      <c r="M95" s="17">
        <f>VLOOKUP(B41,'[13]Sheet 1'!$A$2:$G$55,7,FALSE)</f>
        <v>5</v>
      </c>
      <c r="Q95" s="1"/>
      <c r="R95" s="1"/>
      <c r="S95" s="1"/>
      <c r="T95" s="1"/>
      <c r="U95" s="1"/>
      <c r="V95" s="1"/>
      <c r="BT95" s="1"/>
      <c r="BU95" s="1"/>
      <c r="BV95" s="4"/>
      <c r="BW95" s="1"/>
      <c r="BZ95" s="2"/>
      <c r="CA95" s="2"/>
      <c r="CB95" s="2"/>
      <c r="CC95" s="2"/>
      <c r="CD95" s="2"/>
      <c r="CE95" s="2"/>
    </row>
    <row r="96" spans="1:83">
      <c r="A96" s="2" t="s">
        <v>323</v>
      </c>
      <c r="B96" s="2" t="s">
        <v>86</v>
      </c>
      <c r="C96" s="4"/>
      <c r="D96" s="17">
        <f>VLOOKUP(B42,'[2]Sheet 1'!$A$2:$F$55,6,FALSE)</f>
        <v>4.2506139999999997</v>
      </c>
      <c r="E96" s="17">
        <f>VLOOKUP(B42,'[5]Sheet 1'!$A$2:$G$82,7,FALSE)</f>
        <v>-0.37800699999999998</v>
      </c>
      <c r="F96" s="17">
        <f>VLOOKUP(B42,'[6]Sheet 1'!$A$28:$G$77,7,FALSE)</f>
        <v>-2.2422000000000001E-2</v>
      </c>
      <c r="G96" s="17">
        <f>VLOOKUP(B42,'[23]Sheet 1'!$A$2:$I$54,9,FALSE)</f>
        <v>1.7032970000000001</v>
      </c>
      <c r="H96" s="17">
        <f>VLOOKUP(B42,'[23]Sheet 1'!$A$5:$I$5107,9,FALSE)</f>
        <v>1.7032970000000001</v>
      </c>
      <c r="I96" s="15">
        <f>VLOOKUP($B96,'[9]Sheet 1'!$A$2:$I$80,9,FALSE)</f>
        <v>-0.81632700000000002</v>
      </c>
      <c r="J96" s="15">
        <f>VLOOKUP(B42,'[20]Sheet 1'!$C$2:$I$80,7,FALSE)</f>
        <v>2.3853209999999998</v>
      </c>
      <c r="K96" s="17">
        <f>VLOOKUP(B42,'[15]Sheet 1'!$A$2:$H$55,8,FALSE)</f>
        <v>3.2085560000000002</v>
      </c>
      <c r="L96" s="17">
        <f>VLOOKUP(B42,'[10]Sheet 1'!$A$2:$G$55,7,FALSE)</f>
        <v>0.39755400000000002</v>
      </c>
      <c r="M96" s="17">
        <f>VLOOKUP(B42,'[13]Sheet 1'!$A$2:$G$55,7,FALSE)</f>
        <v>0.41666700000000001</v>
      </c>
      <c r="Q96" s="1"/>
      <c r="R96" s="1"/>
      <c r="S96" s="1"/>
      <c r="T96" s="1"/>
      <c r="U96" s="1"/>
      <c r="V96" s="1"/>
      <c r="BT96" s="1"/>
      <c r="BU96" s="1"/>
      <c r="BV96" s="4"/>
      <c r="BW96" s="1"/>
      <c r="BZ96" s="2"/>
      <c r="CA96" s="2"/>
      <c r="CB96" s="2"/>
      <c r="CC96" s="2"/>
      <c r="CD96" s="2"/>
      <c r="CE96" s="2"/>
    </row>
    <row r="97" spans="1:83">
      <c r="A97" s="2" t="s">
        <v>169</v>
      </c>
      <c r="B97" s="2" t="s">
        <v>87</v>
      </c>
      <c r="C97" s="4"/>
      <c r="D97" s="17">
        <f>VLOOKUP(B43,'[2]Sheet 1'!$A$2:$F$55,6,FALSE)</f>
        <v>2.3587220000000002</v>
      </c>
      <c r="E97" s="17">
        <f>VLOOKUP(B43,'[5]Sheet 1'!$A$2:$G$82,7,FALSE)</f>
        <v>-0.171821</v>
      </c>
      <c r="F97" s="17">
        <f>VLOOKUP(B43,'[6]Sheet 1'!$A$28:$G$77,7,FALSE)</f>
        <v>1.25</v>
      </c>
      <c r="G97" s="17">
        <f>VLOOKUP(B43,'[23]Sheet 1'!$A$2:$I$54,9,FALSE)</f>
        <v>-0.53639800000000004</v>
      </c>
      <c r="H97" s="17">
        <f>VLOOKUP(B43,'[23]Sheet 1'!$A$5:$I$5107,9,FALSE)</f>
        <v>-0.53639800000000004</v>
      </c>
      <c r="I97" s="15">
        <f>VLOOKUP($B97,'[9]Sheet 1'!$A$2:$I$80,9,FALSE)</f>
        <v>-1.836735</v>
      </c>
      <c r="J97" s="15">
        <f>VLOOKUP(B43,'[20]Sheet 1'!$C$2:$I$80,7,FALSE)</f>
        <v>0.917431</v>
      </c>
      <c r="K97" s="17">
        <f>VLOOKUP(B43,'[15]Sheet 1'!$A$2:$H$55,8,FALSE)</f>
        <v>1.737968</v>
      </c>
      <c r="L97" s="17">
        <f>VLOOKUP(B43,'[10]Sheet 1'!$A$2:$G$55,7,FALSE)</f>
        <v>1.4984710000000001</v>
      </c>
      <c r="M97" s="17">
        <f>VLOOKUP(B43,'[13]Sheet 1'!$A$2:$G$55,7,FALSE)</f>
        <v>1.6666669999999999</v>
      </c>
      <c r="Q97" s="1"/>
      <c r="R97" s="1"/>
      <c r="S97" s="1"/>
      <c r="T97" s="1"/>
      <c r="U97" s="1"/>
      <c r="V97" s="1"/>
      <c r="BT97" s="1"/>
      <c r="BU97" s="1"/>
      <c r="BV97" s="4"/>
      <c r="BW97" s="1"/>
      <c r="BZ97" s="2"/>
      <c r="CA97" s="2"/>
      <c r="CB97" s="2"/>
      <c r="CC97" s="2"/>
      <c r="CD97" s="2"/>
      <c r="CE97" s="2"/>
    </row>
    <row r="98" spans="1:83">
      <c r="A98" s="2" t="s">
        <v>322</v>
      </c>
      <c r="B98" s="2" t="s">
        <v>88</v>
      </c>
      <c r="C98" s="4"/>
      <c r="D98" s="17">
        <f>VLOOKUP(B44,'[2]Sheet 1'!$A$2:$F$55,6,FALSE)</f>
        <v>4.8157249999999996</v>
      </c>
      <c r="E98" s="17">
        <f>VLOOKUP(B44,'[5]Sheet 1'!$A$2:$G$82,7,FALSE)</f>
        <v>-2.7147770000000002</v>
      </c>
      <c r="F98" s="17">
        <f>VLOOKUP(B44,'[6]Sheet 1'!$A$28:$G$77,7,FALSE)</f>
        <v>-8.9686000000000002E-2</v>
      </c>
      <c r="G98" s="17">
        <f>VLOOKUP(B44,'[23]Sheet 1'!$A$2:$I$54,9,FALSE)</f>
        <v>8.2418000000000005E-2</v>
      </c>
      <c r="H98" s="17">
        <f>VLOOKUP(B44,'[23]Sheet 1'!$A$5:$I$5107,9,FALSE)</f>
        <v>8.2418000000000005E-2</v>
      </c>
      <c r="I98" s="15">
        <f>VLOOKUP($B98,'[9]Sheet 1'!$A$2:$I$80,9,FALSE)</f>
        <v>1.2820510000000001</v>
      </c>
      <c r="J98" s="15">
        <f>VLOOKUP(B44,'[20]Sheet 1'!$C$2:$I$80,7,FALSE)</f>
        <v>1.926606</v>
      </c>
      <c r="K98" s="17">
        <f>VLOOKUP(B44,'[15]Sheet 1'!$A$2:$H$55,8,FALSE)</f>
        <v>-1.6536459999999999</v>
      </c>
      <c r="L98" s="17">
        <f>VLOOKUP(B44,'[10]Sheet 1'!$A$2:$G$55,7,FALSE)</f>
        <v>-1.484561</v>
      </c>
      <c r="M98" s="17">
        <f>VLOOKUP(B44,'[13]Sheet 1'!$A$2:$G$55,7,FALSE)</f>
        <v>-0.50632900000000003</v>
      </c>
      <c r="Q98" s="1"/>
      <c r="R98" s="1"/>
      <c r="S98" s="1"/>
      <c r="T98" s="1"/>
      <c r="U98" s="1"/>
      <c r="V98" s="1"/>
      <c r="BT98" s="1"/>
      <c r="BU98" s="1"/>
      <c r="BV98" s="4"/>
      <c r="BW98" s="1"/>
      <c r="BZ98" s="2"/>
      <c r="CA98" s="2"/>
      <c r="CB98" s="2"/>
      <c r="CC98" s="2"/>
      <c r="CD98" s="2"/>
      <c r="CE98" s="2"/>
    </row>
    <row r="99" spans="1:83">
      <c r="A99" s="2" t="s">
        <v>170</v>
      </c>
      <c r="B99" s="2" t="s">
        <v>89</v>
      </c>
      <c r="C99" s="4"/>
      <c r="D99" s="17">
        <f>VLOOKUP(B45,'[2]Sheet 1'!$A$2:$F$55,6,FALSE)</f>
        <v>3.3292380000000001</v>
      </c>
      <c r="E99" s="17">
        <f>VLOOKUP(B45,'[5]Sheet 1'!$A$2:$G$82,7,FALSE)</f>
        <v>0.45232299999999998</v>
      </c>
      <c r="F99" s="17">
        <f>VLOOKUP(B45,'[6]Sheet 1'!$A$28:$G$77,7,FALSE)</f>
        <v>0.625</v>
      </c>
      <c r="G99" s="17">
        <f>VLOOKUP(B45,'[23]Sheet 1'!$A$2:$I$54,9,FALSE)</f>
        <v>0.90659299999999998</v>
      </c>
      <c r="H99" s="17">
        <f>VLOOKUP(B45,'[23]Sheet 1'!$A$5:$I$5107,9,FALSE)</f>
        <v>0.90659299999999998</v>
      </c>
      <c r="I99" s="15">
        <f>VLOOKUP($B99,'[9]Sheet 1'!$A$2:$I$80,9,FALSE)</f>
        <v>0.57692299999999996</v>
      </c>
      <c r="J99" s="15">
        <f>VLOOKUP(B45,'[20]Sheet 1'!$C$2:$I$80,7,FALSE)</f>
        <v>4.0596329999999998</v>
      </c>
      <c r="K99" s="17">
        <f>VLOOKUP(B45,'[15]Sheet 1'!$A$2:$H$55,8,FALSE)</f>
        <v>-0.87239599999999995</v>
      </c>
      <c r="L99" s="17">
        <f>VLOOKUP(B45,'[10]Sheet 1'!$A$2:$G$55,7,FALSE)</f>
        <v>0.50458700000000001</v>
      </c>
      <c r="M99" s="17">
        <f>VLOOKUP(B45,'[13]Sheet 1'!$A$2:$G$55,7,FALSE)</f>
        <v>-2.2784810000000002</v>
      </c>
      <c r="Q99" s="1"/>
      <c r="R99" s="1"/>
      <c r="S99" s="1"/>
      <c r="T99" s="1"/>
      <c r="U99" s="1"/>
      <c r="V99" s="1"/>
      <c r="BT99" s="1"/>
      <c r="BU99" s="1"/>
      <c r="BV99" s="4"/>
      <c r="BW99" s="1"/>
      <c r="BZ99" s="2"/>
      <c r="CA99" s="2"/>
      <c r="CB99" s="2"/>
      <c r="CC99" s="2"/>
      <c r="CD99" s="2"/>
      <c r="CE99" s="2"/>
    </row>
    <row r="100" spans="1:83">
      <c r="A100" s="2" t="s">
        <v>171</v>
      </c>
      <c r="B100" s="2" t="s">
        <v>90</v>
      </c>
      <c r="C100" s="4"/>
      <c r="D100" s="17">
        <f>VLOOKUP(B46,'[2]Sheet 1'!$A$2:$F$55,6,FALSE)</f>
        <v>-3.6439270000000001</v>
      </c>
      <c r="E100" s="17">
        <f>VLOOKUP(B46,'[5]Sheet 1'!$A$2:$G$82,7,FALSE)</f>
        <v>-2.8865980000000002</v>
      </c>
      <c r="F100" s="17">
        <f>VLOOKUP(B46,'[6]Sheet 1'!$A$28:$G$77,7,FALSE)</f>
        <v>-0.35874400000000001</v>
      </c>
      <c r="G100" s="17">
        <f>VLOOKUP(B46,'[23]Sheet 1'!$A$2:$I$54,9,FALSE)</f>
        <v>-1.9157E-2</v>
      </c>
      <c r="H100" s="17">
        <f>VLOOKUP(B46,'[23]Sheet 1'!$A$5:$I$5107,9,FALSE)</f>
        <v>-1.9157E-2</v>
      </c>
      <c r="I100" s="15">
        <f>VLOOKUP($B100,'[9]Sheet 1'!$A$2:$I$80,9,FALSE)</f>
        <v>2.2435900000000002</v>
      </c>
      <c r="J100" s="15">
        <f>VLOOKUP(B46,'[20]Sheet 1'!$C$2:$I$80,7,FALSE)</f>
        <v>-2.3853870000000001</v>
      </c>
      <c r="K100" s="17">
        <f>VLOOKUP(B46,'[15]Sheet 1'!$A$2:$H$55,8,FALSE)</f>
        <v>-2.4479169999999999</v>
      </c>
      <c r="L100" s="17">
        <f>VLOOKUP(B46,'[10]Sheet 1'!$A$2:$G$55,7,FALSE)</f>
        <v>-2.7197149999999999</v>
      </c>
      <c r="M100" s="17">
        <f>VLOOKUP(B46,'[13]Sheet 1'!$A$2:$G$55,7,FALSE)</f>
        <v>5</v>
      </c>
      <c r="Q100" s="1"/>
      <c r="R100" s="1"/>
      <c r="S100" s="1"/>
      <c r="T100" s="1"/>
      <c r="U100" s="1"/>
      <c r="V100" s="1"/>
      <c r="BT100" s="1"/>
      <c r="BU100" s="1"/>
      <c r="BV100" s="4"/>
      <c r="BW100" s="1"/>
      <c r="BZ100" s="2"/>
      <c r="CA100" s="2"/>
      <c r="CB100" s="2"/>
      <c r="CC100" s="2"/>
      <c r="CD100" s="2"/>
      <c r="CE100" s="2"/>
    </row>
    <row r="101" spans="1:83">
      <c r="A101" s="2" t="s">
        <v>172</v>
      </c>
      <c r="B101" s="2" t="s">
        <v>91</v>
      </c>
      <c r="C101" s="4"/>
      <c r="D101" s="17">
        <f>VLOOKUP(B47,'[2]Sheet 1'!$A$2:$F$55,6,FALSE)</f>
        <v>-3.3194680000000001</v>
      </c>
      <c r="E101" s="17">
        <f>VLOOKUP(B47,'[5]Sheet 1'!$A$2:$G$82,7,FALSE)</f>
        <v>-2.3711340000000001</v>
      </c>
      <c r="F101" s="17">
        <f>VLOOKUP(B47,'[6]Sheet 1'!$A$28:$G$77,7,FALSE)</f>
        <v>-1.1659189999999999</v>
      </c>
      <c r="G101" s="17">
        <f>VLOOKUP(B47,'[23]Sheet 1'!$A$2:$I$54,9,FALSE)</f>
        <v>5.4945000000000001E-2</v>
      </c>
      <c r="H101" s="17">
        <f>VLOOKUP(B47,'[23]Sheet 1'!$A$5:$I$5107,9,FALSE)</f>
        <v>5.4945000000000001E-2</v>
      </c>
      <c r="I101" s="15">
        <f>VLOOKUP($B101,'[9]Sheet 1'!$A$2:$I$80,9,FALSE)</f>
        <v>-0.20408200000000001</v>
      </c>
      <c r="J101" s="15">
        <f>VLOOKUP(B47,'[20]Sheet 1'!$C$2:$I$80,7,FALSE)</f>
        <v>-2.3065899999999999</v>
      </c>
      <c r="K101" s="17">
        <f>VLOOKUP(B47,'[15]Sheet 1'!$A$2:$H$55,8,FALSE)</f>
        <v>3.7967909999999998</v>
      </c>
      <c r="L101" s="17">
        <f>VLOOKUP(B47,'[10]Sheet 1'!$A$2:$G$55,7,FALSE)</f>
        <v>-1.1638949999999999</v>
      </c>
      <c r="M101" s="17">
        <f>VLOOKUP(B47,'[13]Sheet 1'!$A$2:$G$55,7,FALSE)</f>
        <v>5</v>
      </c>
      <c r="Q101" s="1"/>
      <c r="R101" s="1"/>
      <c r="S101" s="1"/>
      <c r="T101" s="1"/>
      <c r="U101" s="1"/>
      <c r="V101" s="1"/>
      <c r="BT101" s="1"/>
      <c r="BU101" s="1"/>
      <c r="BV101" s="4"/>
      <c r="BW101" s="1"/>
      <c r="BZ101" s="2"/>
      <c r="CA101" s="2"/>
      <c r="CB101" s="2"/>
      <c r="CC101" s="2"/>
      <c r="CD101" s="2"/>
      <c r="CE101" s="2"/>
    </row>
    <row r="102" spans="1:83">
      <c r="A102" s="2" t="s">
        <v>173</v>
      </c>
      <c r="B102" s="2" t="s">
        <v>92</v>
      </c>
      <c r="C102" s="4"/>
      <c r="D102" s="17">
        <f>VLOOKUP(B48,'[2]Sheet 1'!$A$2:$F$55,6,FALSE)</f>
        <v>4.6314500000000001</v>
      </c>
      <c r="E102" s="17">
        <f>VLOOKUP(B48,'[5]Sheet 1'!$A$2:$G$82,7,FALSE)</f>
        <v>4.8899999999999999E-2</v>
      </c>
      <c r="F102" s="17">
        <f>VLOOKUP(B48,'[6]Sheet 1'!$A$28:$G$77,7,FALSE)</f>
        <v>2.03125</v>
      </c>
      <c r="G102" s="17">
        <f>VLOOKUP(B48,'[23]Sheet 1'!$A$2:$I$54,9,FALSE)</f>
        <v>1.1675819999999999</v>
      </c>
      <c r="H102" s="17">
        <f>VLOOKUP(B48,'[23]Sheet 1'!$A$5:$I$5107,9,FALSE)</f>
        <v>1.1675819999999999</v>
      </c>
      <c r="I102" s="15">
        <f>VLOOKUP($B102,'[9]Sheet 1'!$A$2:$I$80,9,FALSE)</f>
        <v>-1.3265309999999999</v>
      </c>
      <c r="J102" s="15">
        <f>VLOOKUP(B48,'[20]Sheet 1'!$C$2:$I$80,7,FALSE)</f>
        <v>3.027523</v>
      </c>
      <c r="K102" s="17">
        <f>VLOOKUP(B48,'[15]Sheet 1'!$A$2:$H$55,8,FALSE)</f>
        <v>0.66844899999999996</v>
      </c>
      <c r="L102" s="17">
        <f>VLOOKUP(B48,'[10]Sheet 1'!$A$2:$G$55,7,FALSE)</f>
        <v>0.64220200000000005</v>
      </c>
      <c r="M102" s="17">
        <f>VLOOKUP(B48,'[13]Sheet 1'!$A$2:$G$55,7,FALSE)</f>
        <v>5</v>
      </c>
      <c r="Q102" s="1"/>
      <c r="R102" s="1"/>
      <c r="S102" s="1"/>
      <c r="T102" s="1"/>
      <c r="U102" s="1"/>
      <c r="V102" s="1"/>
      <c r="BT102" s="1"/>
      <c r="BU102" s="1"/>
      <c r="BV102" s="4"/>
      <c r="BW102" s="1"/>
      <c r="BZ102" s="2"/>
      <c r="CA102" s="2"/>
      <c r="CB102" s="2"/>
      <c r="CC102" s="2"/>
      <c r="CD102" s="2"/>
      <c r="CE102" s="2"/>
    </row>
    <row r="103" spans="1:83">
      <c r="A103" s="2" t="s">
        <v>174</v>
      </c>
      <c r="B103" s="2" t="s">
        <v>93</v>
      </c>
      <c r="C103" s="4"/>
      <c r="D103" s="17">
        <f>VLOOKUP(B49,'[2]Sheet 1'!$A$2:$F$55,6,FALSE)</f>
        <v>5</v>
      </c>
      <c r="E103" s="17">
        <f>VLOOKUP(B49,'[5]Sheet 1'!$A$2:$G$82,7,FALSE)</f>
        <v>2.3105129999999998</v>
      </c>
      <c r="F103" s="17">
        <f>VLOOKUP(B49,'[6]Sheet 1'!$A$28:$G$77,7,FALSE)</f>
        <v>4.453125</v>
      </c>
      <c r="G103" s="17">
        <f>VLOOKUP(B49,'[23]Sheet 1'!$A$2:$I$54,9,FALSE)</f>
        <v>3.5439560000000001</v>
      </c>
      <c r="H103" s="17">
        <f>VLOOKUP(B49,'[23]Sheet 1'!$A$5:$I$5107,9,FALSE)</f>
        <v>3.5439560000000001</v>
      </c>
      <c r="I103" s="15">
        <f>VLOOKUP($B103,'[9]Sheet 1'!$A$2:$I$80,9,FALSE)</f>
        <v>-3.2653059999999998</v>
      </c>
      <c r="J103" s="15">
        <f>VLOOKUP(B49,'[20]Sheet 1'!$C$2:$I$80,7,FALSE)</f>
        <v>3.4403670000000002</v>
      </c>
      <c r="K103" s="17">
        <f>VLOOKUP(B49,'[15]Sheet 1'!$A$2:$H$55,8,FALSE)</f>
        <v>0.98930499999999999</v>
      </c>
      <c r="L103" s="17">
        <f>VLOOKUP(B49,'[10]Sheet 1'!$A$2:$G$55,7,FALSE)</f>
        <v>3.7155960000000001</v>
      </c>
      <c r="M103" s="17">
        <f>VLOOKUP(B49,'[13]Sheet 1'!$A$2:$G$55,7,FALSE)</f>
        <v>5</v>
      </c>
      <c r="Q103" s="1"/>
      <c r="R103" s="1"/>
      <c r="S103" s="1"/>
      <c r="T103" s="1"/>
      <c r="U103" s="1"/>
      <c r="V103" s="1"/>
      <c r="BT103" s="1"/>
      <c r="BU103" s="1"/>
      <c r="BV103" s="4"/>
      <c r="BW103" s="1"/>
      <c r="BZ103" s="2"/>
      <c r="CA103" s="2"/>
      <c r="CB103" s="2"/>
      <c r="CC103" s="2"/>
      <c r="CD103" s="2"/>
      <c r="CE103" s="2"/>
    </row>
    <row r="104" spans="1:83">
      <c r="A104" s="2" t="s">
        <v>175</v>
      </c>
      <c r="B104" s="2" t="s">
        <v>94</v>
      </c>
      <c r="C104" s="4"/>
      <c r="D104" s="17">
        <f>VLOOKUP(B50,'[2]Sheet 1'!$A$2:$F$55,6,FALSE)</f>
        <v>4.1646190000000001</v>
      </c>
      <c r="E104" s="17">
        <f>VLOOKUP(B50,'[5]Sheet 1'!$A$2:$G$82,7,FALSE)</f>
        <v>-1.0309280000000001</v>
      </c>
      <c r="F104" s="17">
        <f>VLOOKUP(B50,'[6]Sheet 1'!$A$28:$G$77,7,FALSE)</f>
        <v>-0.47085199999999999</v>
      </c>
      <c r="G104" s="17">
        <f>VLOOKUP(B50,'[23]Sheet 1'!$A$2:$I$54,9,FALSE)</f>
        <v>1.318681</v>
      </c>
      <c r="H104" s="17">
        <f>VLOOKUP(B50,'[23]Sheet 1'!$A$5:$I$5107,9,FALSE)</f>
        <v>1.318681</v>
      </c>
      <c r="I104" s="15">
        <f>VLOOKUP($B104,'[9]Sheet 1'!$A$2:$I$80,9,FALSE)</f>
        <v>-3.5714290000000002</v>
      </c>
      <c r="J104" s="15">
        <f>VLOOKUP(B50,'[20]Sheet 1'!$C$2:$I$80,7,FALSE)</f>
        <v>3.9678900000000001</v>
      </c>
      <c r="K104" s="17">
        <f>VLOOKUP(B50,'[15]Sheet 1'!$A$2:$H$55,8,FALSE)</f>
        <v>-0.44270799999999999</v>
      </c>
      <c r="L104" s="17">
        <f>VLOOKUP(B50,'[10]Sheet 1'!$A$2:$G$55,7,FALSE)</f>
        <v>-0.28503600000000001</v>
      </c>
      <c r="M104" s="17">
        <f>VLOOKUP(B50,'[13]Sheet 1'!$A$2:$G$55,7,FALSE)</f>
        <v>5</v>
      </c>
      <c r="Q104" s="1"/>
      <c r="R104" s="1"/>
      <c r="S104" s="1"/>
      <c r="T104" s="1"/>
      <c r="U104" s="1"/>
      <c r="V104" s="1"/>
      <c r="BT104" s="1"/>
      <c r="BU104" s="1"/>
      <c r="BV104" s="4"/>
      <c r="BW104" s="1"/>
      <c r="BZ104" s="2"/>
      <c r="CA104" s="2"/>
      <c r="CB104" s="2"/>
      <c r="CC104" s="2"/>
      <c r="CD104" s="2"/>
      <c r="CE104" s="2"/>
    </row>
    <row r="105" spans="1:83">
      <c r="A105" s="2" t="s">
        <v>176</v>
      </c>
      <c r="B105" s="2" t="s">
        <v>95</v>
      </c>
      <c r="C105" s="4"/>
      <c r="D105" s="17">
        <f>VLOOKUP(B51,'[2]Sheet 1'!$A$2:$F$55,6,FALSE)</f>
        <v>4.5577399999999999</v>
      </c>
      <c r="E105" s="17">
        <f>VLOOKUP(B51,'[5]Sheet 1'!$A$2:$G$82,7,FALSE)</f>
        <v>1.845966</v>
      </c>
      <c r="F105" s="17">
        <f>VLOOKUP(B51,'[6]Sheet 1'!$A$28:$G$77,7,FALSE)</f>
        <v>2.890625</v>
      </c>
      <c r="G105" s="17">
        <f>VLOOKUP(B51,'[23]Sheet 1'!$A$2:$I$54,9,FALSE)</f>
        <v>2.554945</v>
      </c>
      <c r="H105" s="17">
        <f>VLOOKUP(B51,'[23]Sheet 1'!$A$5:$I$5107,9,FALSE)</f>
        <v>2.554945</v>
      </c>
      <c r="I105" s="15">
        <f>VLOOKUP($B105,'[9]Sheet 1'!$A$2:$I$80,9,FALSE)</f>
        <v>-2.7551019999999999</v>
      </c>
      <c r="J105" s="15">
        <f>VLOOKUP(B51,'[20]Sheet 1'!$C$2:$I$80,7,FALSE)</f>
        <v>2.752294</v>
      </c>
      <c r="K105" s="17">
        <f>VLOOKUP(B51,'[15]Sheet 1'!$A$2:$H$55,8,FALSE)</f>
        <v>1.631016</v>
      </c>
      <c r="L105" s="17">
        <f>VLOOKUP(B51,'[10]Sheet 1'!$A$2:$G$55,7,FALSE)</f>
        <v>2.5076450000000001</v>
      </c>
      <c r="M105" s="17">
        <f>VLOOKUP(B51,'[13]Sheet 1'!$A$2:$G$55,7,FALSE)</f>
        <v>2.0833330000000001</v>
      </c>
      <c r="Q105" s="1"/>
      <c r="R105" s="1"/>
      <c r="S105" s="1"/>
      <c r="T105" s="1"/>
      <c r="U105" s="1"/>
      <c r="V105" s="1"/>
      <c r="BT105" s="1"/>
      <c r="BU105" s="1"/>
      <c r="BV105" s="4"/>
      <c r="BW105" s="1"/>
      <c r="BZ105" s="2"/>
      <c r="CA105" s="2"/>
      <c r="CB105" s="2"/>
      <c r="CC105" s="2"/>
      <c r="CD105" s="2"/>
      <c r="CE105" s="2"/>
    </row>
    <row r="106" spans="1:83">
      <c r="A106" s="2" t="s">
        <v>177</v>
      </c>
      <c r="B106" s="2" t="s">
        <v>96</v>
      </c>
      <c r="C106" s="4"/>
      <c r="D106" s="17">
        <f>VLOOKUP(B52,'[2]Sheet 1'!$A$2:$F$55,6,FALSE)</f>
        <v>1.7567569999999999</v>
      </c>
      <c r="E106" s="17">
        <f>VLOOKUP(B52,'[5]Sheet 1'!$A$2:$G$82,7,FALSE)</f>
        <v>0.83129600000000003</v>
      </c>
      <c r="F106" s="17">
        <f>VLOOKUP(B52,'[6]Sheet 1'!$A$28:$G$77,7,FALSE)</f>
        <v>3.4375</v>
      </c>
      <c r="G106" s="17">
        <f>VLOOKUP(B52,'[23]Sheet 1'!$A$2:$I$54,9,FALSE)</f>
        <v>-0.296935</v>
      </c>
      <c r="H106" s="17">
        <f>VLOOKUP(B52,'[23]Sheet 1'!$A$5:$I$5107,9,FALSE)</f>
        <v>-0.296935</v>
      </c>
      <c r="I106" s="15">
        <f>VLOOKUP($B106,'[9]Sheet 1'!$A$2:$I$80,9,FALSE)</f>
        <v>-1.122449</v>
      </c>
      <c r="J106" s="15">
        <f>VLOOKUP(B52,'[20]Sheet 1'!$C$2:$I$80,7,FALSE)</f>
        <v>1.926606</v>
      </c>
      <c r="K106" s="17">
        <f>VLOOKUP(B52,'[15]Sheet 1'!$A$2:$H$55,8,FALSE)</f>
        <v>1.0695190000000001</v>
      </c>
      <c r="L106" s="17">
        <f>VLOOKUP(B52,'[10]Sheet 1'!$A$2:$G$55,7,FALSE)</f>
        <v>-0.70071300000000003</v>
      </c>
      <c r="M106" s="17">
        <f>VLOOKUP(B52,'[13]Sheet 1'!$A$2:$G$55,7,FALSE)</f>
        <v>5</v>
      </c>
      <c r="Q106" s="1"/>
      <c r="R106" s="1"/>
      <c r="S106" s="1"/>
      <c r="T106" s="1"/>
      <c r="U106" s="1"/>
      <c r="V106" s="1"/>
      <c r="BT106" s="1"/>
      <c r="BU106" s="1"/>
      <c r="BV106" s="4"/>
      <c r="BW106" s="1"/>
      <c r="BZ106" s="2"/>
      <c r="CA106" s="2"/>
      <c r="CB106" s="2"/>
      <c r="CC106" s="2"/>
      <c r="CD106" s="2"/>
      <c r="CE106" s="2"/>
    </row>
    <row r="107" spans="1:83">
      <c r="A107" s="2" t="s">
        <v>229</v>
      </c>
      <c r="B107" s="2" t="s">
        <v>230</v>
      </c>
      <c r="D107" s="17">
        <f>VLOOKUP(B53,'[2]Sheet 1'!$A$2:$F$55,6,FALSE)</f>
        <v>4.3734640000000002</v>
      </c>
      <c r="E107" s="17">
        <f>VLOOKUP(B53,'[5]Sheet 1'!$A$2:$G$82,7,FALSE)</f>
        <v>-1.2371129999999999</v>
      </c>
      <c r="F107" s="17">
        <f>VLOOKUP(B53,'[6]Sheet 1'!$A$28:$G$77,7,FALSE)</f>
        <v>-0.35874400000000001</v>
      </c>
      <c r="G107" s="17">
        <f>VLOOKUP(B53,'[23]Sheet 1'!$A$2:$I$54,9,FALSE)</f>
        <v>0.34340700000000002</v>
      </c>
      <c r="H107" s="17">
        <f>VLOOKUP(B53,'[23]Sheet 1'!$A$5:$I$5107,9,FALSE)</f>
        <v>0.34340700000000002</v>
      </c>
      <c r="I107" s="15">
        <f>VLOOKUP($B107,'[9]Sheet 1'!$A$2:$I$80,9,FALSE)</f>
        <v>-2.5510199999999998</v>
      </c>
      <c r="J107" s="15">
        <f>VLOOKUP(B53,'[20]Sheet 1'!$C$2:$I$80,7,FALSE)</f>
        <v>2.9128440000000002</v>
      </c>
      <c r="K107" s="17">
        <f>VLOOKUP(B53,'[15]Sheet 1'!$A$2:$H$55,8,FALSE)</f>
        <v>1.9251339999999999</v>
      </c>
      <c r="L107" s="17">
        <f>VLOOKUP(B53,'[10]Sheet 1'!$A$2:$G$55,7,FALSE)</f>
        <v>0.93272200000000005</v>
      </c>
      <c r="M107" s="17">
        <f>VLOOKUP(B53,'[13]Sheet 1'!$A$2:$G$55,7,FALSE)</f>
        <v>5</v>
      </c>
      <c r="Q107" s="1"/>
      <c r="R107" s="1"/>
      <c r="S107" s="1"/>
      <c r="T107" s="1"/>
      <c r="U107" s="1"/>
      <c r="V107" s="1"/>
      <c r="BT107" s="1"/>
      <c r="BU107" s="1"/>
      <c r="BV107" s="4"/>
      <c r="BW107" s="1"/>
      <c r="BZ107" s="2"/>
      <c r="CA107" s="2"/>
      <c r="CB107" s="2"/>
      <c r="CC107" s="2"/>
      <c r="CD107" s="2"/>
      <c r="CE107" s="2"/>
    </row>
    <row r="108" spans="1:83" ht="16.5" customHeight="1">
      <c r="BZ108" s="2"/>
      <c r="CA108" s="2"/>
      <c r="CB108" s="2"/>
      <c r="CC108" s="2"/>
      <c r="CD108" s="2"/>
      <c r="CE108" s="2"/>
    </row>
    <row r="109" spans="1:83" ht="16.5" customHeight="1">
      <c r="BZ109" s="2"/>
      <c r="CA109" s="2"/>
      <c r="CB109" s="2"/>
      <c r="CC109" s="2"/>
      <c r="CD109" s="2"/>
      <c r="CE109" s="2"/>
    </row>
    <row r="110" spans="1:83" ht="16.5" customHeight="1">
      <c r="BZ110" s="2"/>
      <c r="CA110" s="2"/>
      <c r="CB110" s="2"/>
      <c r="CC110" s="2"/>
      <c r="CD110" s="2"/>
      <c r="CE110" s="2"/>
    </row>
    <row r="111" spans="1:83" ht="16.5" customHeight="1">
      <c r="BZ111" s="2"/>
      <c r="CA111" s="2"/>
      <c r="CB111" s="2"/>
      <c r="CC111" s="2"/>
      <c r="CD111" s="2"/>
      <c r="CE111" s="2"/>
    </row>
    <row r="112" spans="1:83" ht="16.5" customHeight="1">
      <c r="BZ112" s="2"/>
      <c r="CA112" s="2"/>
      <c r="CB112" s="2"/>
      <c r="CC112" s="2"/>
      <c r="CD112" s="2"/>
      <c r="CE112" s="2"/>
    </row>
    <row r="113" spans="78:83">
      <c r="BZ113" s="2"/>
      <c r="CA113" s="2"/>
      <c r="CB113" s="2"/>
      <c r="CC113" s="2"/>
      <c r="CD113" s="2"/>
      <c r="CE113" s="2"/>
    </row>
    <row r="114" spans="78:83">
      <c r="BZ114" s="2"/>
      <c r="CA114" s="2"/>
      <c r="CB114" s="2"/>
      <c r="CC114" s="2"/>
      <c r="CD114" s="2"/>
      <c r="CE114" s="2"/>
    </row>
    <row r="115" spans="78:83">
      <c r="BZ115" s="2"/>
      <c r="CA115" s="2"/>
      <c r="CB115" s="2"/>
      <c r="CC115" s="2"/>
      <c r="CD115" s="2"/>
      <c r="CE115" s="2"/>
    </row>
    <row r="116" spans="78:83">
      <c r="BZ116" s="2"/>
      <c r="CA116" s="2"/>
      <c r="CB116" s="2"/>
      <c r="CC116" s="2"/>
      <c r="CD116" s="2"/>
      <c r="CE116" s="2"/>
    </row>
    <row r="117" spans="78:83">
      <c r="BZ117" s="2"/>
      <c r="CA117" s="2"/>
      <c r="CB117" s="2"/>
      <c r="CC117" s="2"/>
      <c r="CD117" s="2"/>
      <c r="CE117" s="2"/>
    </row>
    <row r="118" spans="78:83">
      <c r="BZ118" s="2"/>
      <c r="CA118" s="2"/>
      <c r="CB118" s="2"/>
      <c r="CC118" s="2"/>
      <c r="CD118" s="2"/>
      <c r="CE118" s="2"/>
    </row>
    <row r="119" spans="78:83">
      <c r="BZ119" s="2"/>
      <c r="CA119" s="2"/>
      <c r="CB119" s="2"/>
      <c r="CC119" s="2"/>
      <c r="CD119" s="2"/>
      <c r="CE119" s="2"/>
    </row>
    <row r="120" spans="78:83">
      <c r="BZ120" s="2"/>
      <c r="CA120" s="2"/>
      <c r="CB120" s="2"/>
      <c r="CC120" s="2"/>
      <c r="CD120" s="2"/>
      <c r="CE120" s="2"/>
    </row>
    <row r="121" spans="78:83">
      <c r="BZ121" s="2"/>
      <c r="CA121" s="2"/>
      <c r="CB121" s="2"/>
      <c r="CC121" s="2"/>
      <c r="CD121" s="2"/>
      <c r="CE121" s="2"/>
    </row>
    <row r="122" spans="78:83">
      <c r="BZ122" s="2"/>
      <c r="CA122" s="2"/>
      <c r="CB122" s="2"/>
      <c r="CC122" s="2"/>
      <c r="CD122" s="2"/>
      <c r="CE122" s="2"/>
    </row>
    <row r="123" spans="78:83">
      <c r="BZ123" s="2"/>
      <c r="CA123" s="2"/>
      <c r="CB123" s="2"/>
      <c r="CC123" s="2"/>
      <c r="CD123" s="2"/>
      <c r="CE123" s="2"/>
    </row>
    <row r="124" spans="78:83">
      <c r="BZ124" s="2"/>
      <c r="CA124" s="2"/>
      <c r="CB124" s="2"/>
      <c r="CC124" s="2"/>
      <c r="CD124" s="2"/>
      <c r="CE124" s="2"/>
    </row>
    <row r="125" spans="78:83">
      <c r="BZ125" s="2"/>
      <c r="CA125" s="2"/>
      <c r="CB125" s="2"/>
      <c r="CC125" s="2"/>
      <c r="CD125" s="2"/>
      <c r="CE125" s="2"/>
    </row>
    <row r="126" spans="78:83">
      <c r="BZ126" s="2"/>
      <c r="CA126" s="2"/>
      <c r="CB126" s="2"/>
      <c r="CC126" s="2"/>
      <c r="CD126" s="2"/>
      <c r="CE126" s="2"/>
    </row>
    <row r="127" spans="78:83">
      <c r="BZ127" s="2"/>
      <c r="CA127" s="2"/>
      <c r="CB127" s="2"/>
      <c r="CC127" s="2"/>
      <c r="CD127" s="2"/>
      <c r="CE127" s="2"/>
    </row>
    <row r="128" spans="78:83">
      <c r="BZ128" s="2"/>
      <c r="CA128" s="2"/>
      <c r="CB128" s="2"/>
      <c r="CC128" s="2"/>
      <c r="CD128" s="2"/>
      <c r="CE128" s="2"/>
    </row>
    <row r="129" spans="78:83">
      <c r="BZ129" s="2"/>
      <c r="CA129" s="2"/>
      <c r="CB129" s="2"/>
      <c r="CC129" s="2"/>
      <c r="CD129" s="2"/>
      <c r="CE129" s="2"/>
    </row>
    <row r="130" spans="78:83">
      <c r="BZ130" s="2"/>
      <c r="CA130" s="2"/>
      <c r="CB130" s="2"/>
      <c r="CC130" s="2"/>
      <c r="CD130" s="2"/>
      <c r="CE130" s="2"/>
    </row>
    <row r="131" spans="78:83">
      <c r="BZ131" s="2"/>
      <c r="CA131" s="2"/>
      <c r="CB131" s="2"/>
      <c r="CC131" s="2"/>
      <c r="CD131" s="2"/>
      <c r="CE131" s="2"/>
    </row>
    <row r="132" spans="78:83">
      <c r="BZ132" s="2"/>
      <c r="CA132" s="2"/>
      <c r="CB132" s="2"/>
      <c r="CC132" s="2"/>
      <c r="CD132" s="2"/>
      <c r="CE132" s="2"/>
    </row>
    <row r="133" spans="78:83">
      <c r="BZ133" s="2"/>
      <c r="CA133" s="2"/>
      <c r="CB133" s="2"/>
      <c r="CC133" s="2"/>
      <c r="CD133" s="2"/>
      <c r="CE133" s="2"/>
    </row>
    <row r="134" spans="78:83">
      <c r="BZ134" s="2"/>
      <c r="CA134" s="2"/>
      <c r="CB134" s="2"/>
      <c r="CC134" s="2"/>
      <c r="CD134" s="2"/>
      <c r="CE134" s="2"/>
    </row>
    <row r="135" spans="78:83">
      <c r="BZ135" s="2"/>
      <c r="CA135" s="2"/>
      <c r="CB135" s="2"/>
      <c r="CC135" s="2"/>
      <c r="CD135" s="2"/>
      <c r="CE135" s="2"/>
    </row>
    <row r="136" spans="78:83">
      <c r="BZ136" s="2"/>
      <c r="CA136" s="2"/>
      <c r="CB136" s="2"/>
      <c r="CC136" s="2"/>
      <c r="CD136" s="2"/>
      <c r="CE136" s="2"/>
    </row>
    <row r="137" spans="78:83">
      <c r="BZ137" s="2"/>
      <c r="CA137" s="2"/>
      <c r="CB137" s="2"/>
      <c r="CC137" s="2"/>
      <c r="CD137" s="2"/>
      <c r="CE137" s="2"/>
    </row>
    <row r="138" spans="78:83">
      <c r="BZ138" s="2"/>
      <c r="CA138" s="2"/>
      <c r="CB138" s="2"/>
      <c r="CC138" s="2"/>
      <c r="CD138" s="2"/>
      <c r="CE138" s="2"/>
    </row>
    <row r="139" spans="78:83">
      <c r="BZ139" s="2"/>
      <c r="CA139" s="2"/>
      <c r="CB139" s="2"/>
      <c r="CC139" s="2"/>
      <c r="CD139" s="2"/>
      <c r="CE139" s="2"/>
    </row>
    <row r="140" spans="78:83">
      <c r="BZ140" s="2"/>
      <c r="CA140" s="2"/>
      <c r="CB140" s="2"/>
      <c r="CC140" s="2"/>
      <c r="CD140" s="2"/>
      <c r="CE140" s="2"/>
    </row>
    <row r="141" spans="78:83">
      <c r="BZ141" s="2"/>
      <c r="CA141" s="2"/>
      <c r="CB141" s="2"/>
      <c r="CC141" s="2"/>
      <c r="CD141" s="2"/>
      <c r="CE141" s="2"/>
    </row>
    <row r="142" spans="78:83">
      <c r="BZ142" s="2"/>
      <c r="CA142" s="2"/>
      <c r="CB142" s="2"/>
      <c r="CC142" s="2"/>
      <c r="CD142" s="2"/>
      <c r="CE142" s="2"/>
    </row>
    <row r="143" spans="78:83">
      <c r="BZ143" s="2"/>
      <c r="CA143" s="2"/>
      <c r="CB143" s="2"/>
      <c r="CC143" s="2"/>
      <c r="CD143" s="2"/>
      <c r="CE143" s="2"/>
    </row>
    <row r="144" spans="78:83">
      <c r="BZ144" s="2"/>
      <c r="CA144" s="2"/>
      <c r="CB144" s="2"/>
      <c r="CC144" s="2"/>
      <c r="CD144" s="2"/>
      <c r="CE144" s="2"/>
    </row>
    <row r="145" spans="78:83">
      <c r="BZ145" s="2"/>
      <c r="CA145" s="2"/>
      <c r="CB145" s="2"/>
      <c r="CC145" s="2"/>
      <c r="CD145" s="2"/>
      <c r="CE145" s="2"/>
    </row>
    <row r="146" spans="78:83">
      <c r="BZ146" s="2"/>
      <c r="CA146" s="2"/>
      <c r="CB146" s="2"/>
      <c r="CC146" s="2"/>
      <c r="CD146" s="2"/>
      <c r="CE146" s="2"/>
    </row>
    <row r="147" spans="78:83">
      <c r="BZ147" s="2"/>
      <c r="CA147" s="2"/>
      <c r="CB147" s="2"/>
      <c r="CC147" s="2"/>
      <c r="CD147" s="2"/>
      <c r="CE147" s="2"/>
    </row>
    <row r="148" spans="78:83">
      <c r="BZ148" s="2"/>
      <c r="CA148" s="2"/>
      <c r="CB148" s="2"/>
      <c r="CC148" s="2"/>
      <c r="CD148" s="2"/>
      <c r="CE148" s="2"/>
    </row>
    <row r="149" spans="78:83">
      <c r="BZ149" s="2"/>
      <c r="CA149" s="2"/>
      <c r="CB149" s="2"/>
      <c r="CC149" s="2"/>
      <c r="CD149" s="2"/>
      <c r="CE149" s="2"/>
    </row>
    <row r="150" spans="78:83">
      <c r="BZ150" s="2"/>
      <c r="CA150" s="2"/>
      <c r="CB150" s="2"/>
      <c r="CC150" s="2"/>
      <c r="CD150" s="2"/>
      <c r="CE150" s="2"/>
    </row>
    <row r="151" spans="78:83">
      <c r="BZ151" s="2"/>
      <c r="CA151" s="2"/>
      <c r="CB151" s="2"/>
      <c r="CC151" s="2"/>
      <c r="CD151" s="2"/>
      <c r="CE151" s="2"/>
    </row>
    <row r="152" spans="78:83">
      <c r="BZ152" s="2"/>
      <c r="CA152" s="2"/>
      <c r="CB152" s="2"/>
      <c r="CC152" s="2"/>
      <c r="CD152" s="2"/>
      <c r="CE152" s="2"/>
    </row>
    <row r="153" spans="78:83">
      <c r="BZ153" s="2"/>
      <c r="CA153" s="2"/>
      <c r="CB153" s="2"/>
      <c r="CC153" s="2"/>
      <c r="CD153" s="2"/>
      <c r="CE153" s="2"/>
    </row>
    <row r="154" spans="78:83">
      <c r="BZ154" s="2"/>
      <c r="CA154" s="2"/>
      <c r="CB154" s="2"/>
      <c r="CC154" s="2"/>
      <c r="CD154" s="2"/>
      <c r="CE154" s="2"/>
    </row>
    <row r="155" spans="78:83">
      <c r="BZ155" s="2"/>
      <c r="CA155" s="2"/>
      <c r="CB155" s="2"/>
      <c r="CC155" s="2"/>
      <c r="CD155" s="2"/>
      <c r="CE155" s="2"/>
    </row>
    <row r="156" spans="78:83">
      <c r="BZ156" s="2"/>
      <c r="CA156" s="2"/>
      <c r="CB156" s="2"/>
      <c r="CC156" s="2"/>
      <c r="CD156" s="2"/>
      <c r="CE156" s="2"/>
    </row>
    <row r="157" spans="78:83">
      <c r="BZ157" s="2"/>
      <c r="CA157" s="2"/>
      <c r="CB157" s="2"/>
      <c r="CC157" s="2"/>
      <c r="CD157" s="2"/>
      <c r="CE157" s="2"/>
    </row>
    <row r="158" spans="78:83">
      <c r="BZ158" s="2"/>
      <c r="CA158" s="2"/>
      <c r="CB158" s="2"/>
      <c r="CC158" s="2"/>
      <c r="CD158" s="2"/>
      <c r="CE158" s="2"/>
    </row>
    <row r="159" spans="78:83">
      <c r="BZ159" s="2"/>
      <c r="CA159" s="2"/>
      <c r="CB159" s="2"/>
      <c r="CC159" s="2"/>
      <c r="CD159" s="2"/>
      <c r="CE159" s="2"/>
    </row>
    <row r="160" spans="78:83">
      <c r="BZ160" s="2"/>
      <c r="CA160" s="2"/>
      <c r="CB160" s="2"/>
      <c r="CC160" s="2"/>
      <c r="CD160" s="2"/>
      <c r="CE160" s="2"/>
    </row>
    <row r="161" spans="78:83">
      <c r="BZ161" s="2"/>
      <c r="CA161" s="2"/>
      <c r="CB161" s="2"/>
      <c r="CC161" s="2"/>
      <c r="CD161" s="2"/>
      <c r="CE161" s="2"/>
    </row>
    <row r="162" spans="78:83">
      <c r="BZ162" s="2"/>
      <c r="CA162" s="2"/>
      <c r="CB162" s="2"/>
      <c r="CC162" s="2"/>
      <c r="CD162" s="2"/>
      <c r="CE162" s="2"/>
    </row>
    <row r="163" spans="78:83">
      <c r="BZ163" s="2"/>
      <c r="CA163" s="2"/>
      <c r="CB163" s="2"/>
      <c r="CC163" s="2"/>
      <c r="CD163" s="2"/>
      <c r="CE163" s="2"/>
    </row>
    <row r="164" spans="78:83">
      <c r="BZ164" s="2"/>
      <c r="CA164" s="2"/>
      <c r="CB164" s="2"/>
      <c r="CC164" s="2"/>
      <c r="CD164" s="2"/>
      <c r="CE164" s="2"/>
    </row>
    <row r="165" spans="78:83">
      <c r="BZ165" s="2"/>
      <c r="CA165" s="2"/>
      <c r="CB165" s="2"/>
      <c r="CC165" s="2"/>
      <c r="CD165" s="2"/>
      <c r="CE165" s="2"/>
    </row>
    <row r="166" spans="78:83">
      <c r="BZ166" s="2"/>
      <c r="CA166" s="2"/>
      <c r="CB166" s="2"/>
      <c r="CC166" s="2"/>
      <c r="CD166" s="2"/>
      <c r="CE166" s="2"/>
    </row>
    <row r="167" spans="78:83">
      <c r="BZ167" s="2"/>
      <c r="CA167" s="2"/>
      <c r="CB167" s="2"/>
      <c r="CC167" s="2"/>
      <c r="CD167" s="2"/>
      <c r="CE167" s="2"/>
    </row>
    <row r="168" spans="78:83">
      <c r="BZ168" s="2"/>
      <c r="CA168" s="2"/>
      <c r="CB168" s="2"/>
      <c r="CC168" s="2"/>
      <c r="CD168" s="2"/>
      <c r="CE168" s="2"/>
    </row>
    <row r="169" spans="78:83">
      <c r="BZ169" s="2"/>
      <c r="CA169" s="2"/>
      <c r="CB169" s="2"/>
      <c r="CC169" s="2"/>
      <c r="CD169" s="2"/>
      <c r="CE169" s="2"/>
    </row>
    <row r="170" spans="78:83">
      <c r="BZ170" s="2"/>
      <c r="CA170" s="2"/>
      <c r="CB170" s="2"/>
      <c r="CC170" s="2"/>
      <c r="CD170" s="2"/>
      <c r="CE170" s="2"/>
    </row>
    <row r="171" spans="78:83">
      <c r="BZ171" s="2"/>
      <c r="CA171" s="2"/>
      <c r="CB171" s="2"/>
      <c r="CC171" s="2"/>
      <c r="CD171" s="2"/>
      <c r="CE171" s="2"/>
    </row>
    <row r="172" spans="78:83">
      <c r="BZ172" s="2"/>
      <c r="CA172" s="2"/>
      <c r="CB172" s="2"/>
      <c r="CC172" s="2"/>
      <c r="CD172" s="2"/>
      <c r="CE172" s="2"/>
    </row>
    <row r="173" spans="78:83">
      <c r="BZ173" s="2"/>
      <c r="CA173" s="2"/>
      <c r="CB173" s="2"/>
      <c r="CC173" s="2"/>
      <c r="CD173" s="2"/>
      <c r="CE173" s="2"/>
    </row>
    <row r="174" spans="78:83">
      <c r="BZ174" s="2"/>
      <c r="CA174" s="2"/>
      <c r="CB174" s="2"/>
      <c r="CC174" s="2"/>
      <c r="CD174" s="2"/>
      <c r="CE174" s="2"/>
    </row>
    <row r="175" spans="78:83">
      <c r="BZ175" s="2"/>
      <c r="CA175" s="2"/>
      <c r="CB175" s="2"/>
      <c r="CC175" s="2"/>
      <c r="CD175" s="2"/>
      <c r="CE175" s="2"/>
    </row>
    <row r="176" spans="78:83">
      <c r="BZ176" s="2"/>
      <c r="CA176" s="2"/>
      <c r="CB176" s="2"/>
      <c r="CC176" s="2"/>
      <c r="CD176" s="2"/>
      <c r="CE176" s="2"/>
    </row>
    <row r="177" spans="78:83">
      <c r="BZ177" s="2"/>
      <c r="CA177" s="2"/>
      <c r="CB177" s="2"/>
      <c r="CC177" s="2"/>
      <c r="CD177" s="2"/>
      <c r="CE177" s="2"/>
    </row>
    <row r="178" spans="78:83">
      <c r="BZ178" s="2"/>
      <c r="CA178" s="2"/>
      <c r="CB178" s="2"/>
      <c r="CC178" s="2"/>
      <c r="CD178" s="2"/>
      <c r="CE178" s="2"/>
    </row>
    <row r="179" spans="78:83">
      <c r="BZ179" s="2"/>
      <c r="CA179" s="2"/>
      <c r="CB179" s="2"/>
      <c r="CC179" s="2"/>
      <c r="CD179" s="2"/>
      <c r="CE179" s="2"/>
    </row>
    <row r="180" spans="78:83">
      <c r="BZ180" s="2"/>
      <c r="CA180" s="2"/>
      <c r="CB180" s="2"/>
      <c r="CC180" s="2"/>
      <c r="CD180" s="2"/>
      <c r="CE180" s="2"/>
    </row>
    <row r="181" spans="78:83">
      <c r="BZ181" s="2"/>
      <c r="CA181" s="2"/>
      <c r="CB181" s="2"/>
      <c r="CC181" s="2"/>
      <c r="CD181" s="2"/>
      <c r="CE181" s="2"/>
    </row>
    <row r="182" spans="78:83">
      <c r="BZ182" s="2"/>
      <c r="CA182" s="2"/>
      <c r="CB182" s="2"/>
      <c r="CC182" s="2"/>
      <c r="CD182" s="2"/>
      <c r="CE182" s="2"/>
    </row>
    <row r="183" spans="78:83">
      <c r="BZ183" s="2"/>
      <c r="CA183" s="2"/>
      <c r="CB183" s="2"/>
      <c r="CC183" s="2"/>
      <c r="CD183" s="2"/>
      <c r="CE183" s="2"/>
    </row>
    <row r="184" spans="78:83">
      <c r="BZ184" s="2"/>
      <c r="CA184" s="2"/>
      <c r="CB184" s="2"/>
      <c r="CC184" s="2"/>
      <c r="CD184" s="2"/>
      <c r="CE184" s="2"/>
    </row>
    <row r="185" spans="78:83">
      <c r="BZ185" s="2"/>
      <c r="CA185" s="2"/>
      <c r="CB185" s="2"/>
      <c r="CC185" s="2"/>
      <c r="CD185" s="2"/>
      <c r="CE185" s="2"/>
    </row>
    <row r="186" spans="78:83">
      <c r="BZ186" s="2"/>
      <c r="CA186" s="2"/>
      <c r="CB186" s="2"/>
      <c r="CC186" s="2"/>
      <c r="CD186" s="2"/>
      <c r="CE186" s="2"/>
    </row>
    <row r="187" spans="78:83">
      <c r="BZ187" s="2"/>
      <c r="CA187" s="2"/>
      <c r="CB187" s="2"/>
      <c r="CC187" s="2"/>
      <c r="CD187" s="2"/>
      <c r="CE187" s="2"/>
    </row>
    <row r="188" spans="78:83">
      <c r="BZ188" s="2"/>
      <c r="CA188" s="2"/>
      <c r="CB188" s="2"/>
      <c r="CC188" s="2"/>
      <c r="CD188" s="2"/>
      <c r="CE188" s="2"/>
    </row>
    <row r="189" spans="78:83">
      <c r="BZ189" s="2"/>
      <c r="CA189" s="2"/>
      <c r="CB189" s="2"/>
      <c r="CC189" s="2"/>
      <c r="CD189" s="2"/>
      <c r="CE189" s="2"/>
    </row>
    <row r="190" spans="78:83">
      <c r="BZ190" s="2"/>
      <c r="CA190" s="2"/>
      <c r="CB190" s="2"/>
      <c r="CC190" s="2"/>
      <c r="CD190" s="2"/>
      <c r="CE190" s="2"/>
    </row>
    <row r="191" spans="78:83">
      <c r="BZ191" s="2"/>
      <c r="CA191" s="2"/>
      <c r="CB191" s="2"/>
      <c r="CC191" s="2"/>
      <c r="CD191" s="2"/>
      <c r="CE191" s="2"/>
    </row>
    <row r="192" spans="78:83">
      <c r="BZ192" s="2"/>
      <c r="CA192" s="2"/>
      <c r="CB192" s="2"/>
      <c r="CC192" s="2"/>
      <c r="CD192" s="2"/>
      <c r="CE192" s="2"/>
    </row>
    <row r="193" spans="78:83">
      <c r="BZ193" s="2"/>
      <c r="CA193" s="2"/>
      <c r="CB193" s="2"/>
      <c r="CC193" s="2"/>
      <c r="CD193" s="2"/>
      <c r="CE193" s="2"/>
    </row>
    <row r="194" spans="78:83">
      <c r="BZ194" s="2"/>
      <c r="CA194" s="2"/>
      <c r="CB194" s="2"/>
      <c r="CC194" s="2"/>
      <c r="CD194" s="2"/>
      <c r="CE194" s="2"/>
    </row>
    <row r="195" spans="78:83">
      <c r="BZ195" s="2"/>
      <c r="CA195" s="2"/>
      <c r="CB195" s="2"/>
      <c r="CC195" s="2"/>
      <c r="CD195" s="2"/>
      <c r="CE195" s="2"/>
    </row>
    <row r="196" spans="78:83">
      <c r="BZ196" s="2"/>
      <c r="CA196" s="2"/>
      <c r="CB196" s="2"/>
      <c r="CC196" s="2"/>
      <c r="CD196" s="2"/>
      <c r="CE196" s="2"/>
    </row>
    <row r="197" spans="78:83">
      <c r="BZ197" s="2"/>
      <c r="CA197" s="2"/>
      <c r="CB197" s="2"/>
      <c r="CC197" s="2"/>
      <c r="CD197" s="2"/>
      <c r="CE197" s="2"/>
    </row>
    <row r="198" spans="78:83">
      <c r="BZ198" s="2"/>
      <c r="CA198" s="2"/>
      <c r="CB198" s="2"/>
      <c r="CC198" s="2"/>
      <c r="CD198" s="2"/>
      <c r="CE198" s="2"/>
    </row>
    <row r="199" spans="78:83">
      <c r="BZ199" s="2"/>
      <c r="CA199" s="2"/>
      <c r="CB199" s="2"/>
      <c r="CC199" s="2"/>
      <c r="CD199" s="2"/>
      <c r="CE199" s="2"/>
    </row>
    <row r="200" spans="78:83">
      <c r="BZ200" s="2"/>
      <c r="CA200" s="2"/>
      <c r="CB200" s="2"/>
      <c r="CC200" s="2"/>
      <c r="CD200" s="2"/>
      <c r="CE200" s="2"/>
    </row>
    <row r="201" spans="78:83">
      <c r="BZ201" s="2"/>
      <c r="CA201" s="2"/>
      <c r="CB201" s="2"/>
      <c r="CC201" s="2"/>
      <c r="CD201" s="2"/>
      <c r="CE201" s="2"/>
    </row>
    <row r="202" spans="78:83">
      <c r="BZ202" s="2"/>
      <c r="CA202" s="2"/>
      <c r="CB202" s="2"/>
      <c r="CC202" s="2"/>
      <c r="CD202" s="2"/>
      <c r="CE202" s="2"/>
    </row>
    <row r="203" spans="78:83">
      <c r="BZ203" s="2"/>
      <c r="CA203" s="2"/>
      <c r="CB203" s="2"/>
      <c r="CC203" s="2"/>
      <c r="CD203" s="2"/>
      <c r="CE203" s="2"/>
    </row>
    <row r="204" spans="78:83">
      <c r="BZ204" s="2"/>
      <c r="CA204" s="2"/>
      <c r="CB204" s="2"/>
      <c r="CC204" s="2"/>
      <c r="CD204" s="2"/>
      <c r="CE204" s="2"/>
    </row>
    <row r="205" spans="78:83">
      <c r="BZ205" s="2"/>
      <c r="CA205" s="2"/>
      <c r="CB205" s="2"/>
      <c r="CC205" s="2"/>
      <c r="CD205" s="2"/>
      <c r="CE205" s="2"/>
    </row>
    <row r="206" spans="78:83">
      <c r="BZ206" s="2"/>
      <c r="CA206" s="2"/>
      <c r="CB206" s="2"/>
      <c r="CC206" s="2"/>
      <c r="CD206" s="2"/>
      <c r="CE206" s="2"/>
    </row>
    <row r="207" spans="78:83">
      <c r="BZ207" s="2"/>
      <c r="CA207" s="2"/>
      <c r="CB207" s="2"/>
      <c r="CC207" s="2"/>
      <c r="CD207" s="2"/>
      <c r="CE207" s="2"/>
    </row>
    <row r="208" spans="78:83">
      <c r="BZ208" s="2"/>
      <c r="CA208" s="2"/>
      <c r="CB208" s="2"/>
      <c r="CC208" s="2"/>
      <c r="CD208" s="2"/>
      <c r="CE208" s="2"/>
    </row>
    <row r="209" spans="78:83">
      <c r="BZ209" s="2"/>
      <c r="CA209" s="2"/>
      <c r="CB209" s="2"/>
      <c r="CC209" s="2"/>
      <c r="CD209" s="2"/>
      <c r="CE209" s="2"/>
    </row>
    <row r="210" spans="78:83">
      <c r="BZ210" s="2"/>
      <c r="CA210" s="2"/>
      <c r="CB210" s="2"/>
      <c r="CC210" s="2"/>
      <c r="CD210" s="2"/>
      <c r="CE210" s="2"/>
    </row>
    <row r="211" spans="78:83">
      <c r="BZ211" s="2"/>
      <c r="CA211" s="2"/>
      <c r="CB211" s="2"/>
      <c r="CC211" s="2"/>
      <c r="CD211" s="2"/>
      <c r="CE211" s="2"/>
    </row>
    <row r="212" spans="78:83">
      <c r="BZ212" s="2"/>
      <c r="CA212" s="2"/>
      <c r="CB212" s="2"/>
      <c r="CC212" s="2"/>
      <c r="CD212" s="2"/>
      <c r="CE212" s="2"/>
    </row>
    <row r="213" spans="78:83">
      <c r="BZ213" s="2"/>
      <c r="CA213" s="2"/>
      <c r="CB213" s="2"/>
      <c r="CC213" s="2"/>
      <c r="CD213" s="2"/>
      <c r="CE213" s="2"/>
    </row>
    <row r="214" spans="78:83">
      <c r="BZ214" s="2"/>
      <c r="CA214" s="2"/>
      <c r="CB214" s="2"/>
      <c r="CC214" s="2"/>
      <c r="CD214" s="2"/>
      <c r="CE214" s="2"/>
    </row>
    <row r="215" spans="78:83">
      <c r="BZ215" s="2"/>
      <c r="CA215" s="2"/>
      <c r="CB215" s="2"/>
      <c r="CC215" s="2"/>
      <c r="CD215" s="2"/>
      <c r="CE215" s="2"/>
    </row>
    <row r="216" spans="78:83">
      <c r="BZ216" s="2"/>
      <c r="CA216" s="2"/>
      <c r="CB216" s="2"/>
      <c r="CC216" s="2"/>
      <c r="CD216" s="2"/>
      <c r="CE216" s="2"/>
    </row>
    <row r="217" spans="78:83">
      <c r="BZ217" s="2"/>
      <c r="CA217" s="2"/>
      <c r="CB217" s="2"/>
      <c r="CC217" s="2"/>
      <c r="CD217" s="2"/>
      <c r="CE217" s="2"/>
    </row>
    <row r="218" spans="78:83">
      <c r="BZ218" s="2"/>
      <c r="CA218" s="2"/>
      <c r="CB218" s="2"/>
      <c r="CC218" s="2"/>
      <c r="CD218" s="2"/>
      <c r="CE218" s="2"/>
    </row>
    <row r="219" spans="78:83">
      <c r="BZ219" s="2"/>
      <c r="CA219" s="2"/>
      <c r="CB219" s="2"/>
      <c r="CC219" s="2"/>
      <c r="CD219" s="2"/>
      <c r="CE219" s="2"/>
    </row>
    <row r="220" spans="78:83">
      <c r="BZ220" s="2"/>
      <c r="CA220" s="2"/>
      <c r="CB220" s="2"/>
      <c r="CC220" s="2"/>
      <c r="CD220" s="2"/>
      <c r="CE220" s="2"/>
    </row>
    <row r="221" spans="78:83">
      <c r="BZ221" s="2"/>
      <c r="CA221" s="2"/>
      <c r="CB221" s="2"/>
      <c r="CC221" s="2"/>
      <c r="CD221" s="2"/>
      <c r="CE221" s="2"/>
    </row>
    <row r="222" spans="78:83">
      <c r="BZ222" s="2"/>
      <c r="CA222" s="2"/>
      <c r="CB222" s="2"/>
      <c r="CC222" s="2"/>
      <c r="CD222" s="2"/>
      <c r="CE222" s="2"/>
    </row>
    <row r="223" spans="78:83">
      <c r="BZ223" s="2"/>
      <c r="CA223" s="2"/>
      <c r="CB223" s="2"/>
      <c r="CC223" s="2"/>
      <c r="CD223" s="2"/>
      <c r="CE223" s="2"/>
    </row>
    <row r="224" spans="78:83">
      <c r="BZ224" s="2"/>
      <c r="CA224" s="2"/>
      <c r="CB224" s="2"/>
      <c r="CC224" s="2"/>
      <c r="CD224" s="2"/>
      <c r="CE224" s="2"/>
    </row>
    <row r="225" spans="78:83">
      <c r="BZ225" s="2"/>
      <c r="CA225" s="2"/>
      <c r="CB225" s="2"/>
      <c r="CC225" s="2"/>
      <c r="CD225" s="2"/>
      <c r="CE225" s="2"/>
    </row>
    <row r="226" spans="78:83">
      <c r="BZ226" s="2"/>
      <c r="CA226" s="2"/>
      <c r="CB226" s="2"/>
      <c r="CC226" s="2"/>
      <c r="CD226" s="2"/>
      <c r="CE226" s="2"/>
    </row>
    <row r="227" spans="78:83">
      <c r="BZ227" s="2"/>
      <c r="CA227" s="2"/>
      <c r="CB227" s="2"/>
      <c r="CC227" s="2"/>
      <c r="CD227" s="2"/>
      <c r="CE227" s="2"/>
    </row>
    <row r="228" spans="78:83">
      <c r="BZ228" s="2"/>
      <c r="CA228" s="2"/>
      <c r="CB228" s="2"/>
      <c r="CC228" s="2"/>
      <c r="CD228" s="2"/>
      <c r="CE228" s="2"/>
    </row>
    <row r="229" spans="78:83">
      <c r="BZ229" s="2"/>
      <c r="CA229" s="2"/>
      <c r="CB229" s="2"/>
      <c r="CC229" s="2"/>
      <c r="CD229" s="2"/>
      <c r="CE229" s="2"/>
    </row>
    <row r="230" spans="78:83">
      <c r="BZ230" s="2"/>
      <c r="CA230" s="2"/>
      <c r="CB230" s="2"/>
      <c r="CC230" s="2"/>
      <c r="CD230" s="2"/>
      <c r="CE230" s="2"/>
    </row>
    <row r="231" spans="78:83">
      <c r="BZ231" s="2"/>
      <c r="CA231" s="2"/>
      <c r="CB231" s="2"/>
      <c r="CC231" s="2"/>
      <c r="CD231" s="2"/>
      <c r="CE231" s="2"/>
    </row>
    <row r="232" spans="78:83">
      <c r="BZ232" s="2"/>
      <c r="CA232" s="2"/>
      <c r="CB232" s="2"/>
      <c r="CC232" s="2"/>
      <c r="CD232" s="2"/>
      <c r="CE232" s="2"/>
    </row>
    <row r="233" spans="78:83">
      <c r="BZ233" s="2"/>
      <c r="CA233" s="2"/>
      <c r="CB233" s="2"/>
      <c r="CC233" s="2"/>
      <c r="CD233" s="2"/>
      <c r="CE233" s="2"/>
    </row>
    <row r="234" spans="78:83">
      <c r="BZ234" s="2"/>
      <c r="CA234" s="2"/>
      <c r="CB234" s="2"/>
      <c r="CC234" s="2"/>
      <c r="CD234" s="2"/>
      <c r="CE234" s="2"/>
    </row>
    <row r="235" spans="78:83">
      <c r="BZ235" s="2"/>
      <c r="CA235" s="2"/>
      <c r="CB235" s="2"/>
      <c r="CC235" s="2"/>
      <c r="CD235" s="2"/>
      <c r="CE235" s="2"/>
    </row>
    <row r="236" spans="78:83">
      <c r="BZ236" s="2"/>
      <c r="CA236" s="2"/>
      <c r="CB236" s="2"/>
      <c r="CC236" s="2"/>
      <c r="CD236" s="2"/>
      <c r="CE236" s="2"/>
    </row>
    <row r="237" spans="78:83">
      <c r="BZ237" s="2"/>
      <c r="CA237" s="2"/>
      <c r="CB237" s="2"/>
      <c r="CC237" s="2"/>
      <c r="CD237" s="2"/>
      <c r="CE237" s="2"/>
    </row>
    <row r="238" spans="78:83">
      <c r="BZ238" s="2"/>
      <c r="CA238" s="2"/>
      <c r="CB238" s="2"/>
      <c r="CC238" s="2"/>
      <c r="CD238" s="2"/>
      <c r="CE238" s="2"/>
    </row>
    <row r="239" spans="78:83">
      <c r="BZ239" s="2"/>
      <c r="CA239" s="2"/>
      <c r="CB239" s="2"/>
      <c r="CC239" s="2"/>
      <c r="CD239" s="2"/>
      <c r="CE239" s="2"/>
    </row>
    <row r="240" spans="78:83">
      <c r="BZ240" s="2"/>
      <c r="CA240" s="2"/>
      <c r="CB240" s="2"/>
      <c r="CC240" s="2"/>
      <c r="CD240" s="2"/>
      <c r="CE240" s="2"/>
    </row>
    <row r="241" spans="78:83">
      <c r="BZ241" s="2"/>
      <c r="CA241" s="2"/>
      <c r="CB241" s="2"/>
      <c r="CC241" s="2"/>
      <c r="CD241" s="2"/>
      <c r="CE241" s="2"/>
    </row>
    <row r="242" spans="78:83">
      <c r="BZ242" s="2"/>
      <c r="CA242" s="2"/>
      <c r="CB242" s="2"/>
      <c r="CC242" s="2"/>
      <c r="CD242" s="2"/>
      <c r="CE242" s="2"/>
    </row>
    <row r="243" spans="78:83">
      <c r="BZ243" s="2"/>
      <c r="CA243" s="2"/>
      <c r="CB243" s="2"/>
      <c r="CC243" s="2"/>
      <c r="CD243" s="2"/>
      <c r="CE243" s="2"/>
    </row>
    <row r="244" spans="78:83">
      <c r="BZ244" s="2"/>
      <c r="CA244" s="2"/>
      <c r="CB244" s="2"/>
      <c r="CC244" s="2"/>
      <c r="CD244" s="2"/>
      <c r="CE244" s="2"/>
    </row>
    <row r="245" spans="78:83">
      <c r="BZ245" s="2"/>
      <c r="CA245" s="2"/>
      <c r="CB245" s="2"/>
      <c r="CC245" s="2"/>
      <c r="CD245" s="2"/>
      <c r="CE245" s="2"/>
    </row>
    <row r="246" spans="78:83">
      <c r="BZ246" s="2"/>
      <c r="CA246" s="2"/>
      <c r="CB246" s="2"/>
      <c r="CC246" s="2"/>
      <c r="CD246" s="2"/>
      <c r="CE246" s="2"/>
    </row>
    <row r="247" spans="78:83">
      <c r="BZ247" s="2"/>
      <c r="CA247" s="2"/>
      <c r="CB247" s="2"/>
      <c r="CC247" s="2"/>
      <c r="CD247" s="2"/>
      <c r="CE247" s="2"/>
    </row>
    <row r="248" spans="78:83">
      <c r="BZ248" s="2"/>
      <c r="CA248" s="2"/>
      <c r="CB248" s="2"/>
      <c r="CC248" s="2"/>
      <c r="CD248" s="2"/>
      <c r="CE248" s="2"/>
    </row>
    <row r="249" spans="78:83">
      <c r="BZ249" s="2"/>
      <c r="CA249" s="2"/>
      <c r="CB249" s="2"/>
      <c r="CC249" s="2"/>
      <c r="CD249" s="2"/>
      <c r="CE249" s="2"/>
    </row>
    <row r="250" spans="78:83">
      <c r="BZ250" s="2"/>
      <c r="CA250" s="2"/>
      <c r="CB250" s="2"/>
      <c r="CC250" s="2"/>
      <c r="CD250" s="2"/>
      <c r="CE250" s="2"/>
    </row>
    <row r="251" spans="78:83">
      <c r="BZ251" s="2"/>
      <c r="CA251" s="2"/>
      <c r="CB251" s="2"/>
      <c r="CC251" s="2"/>
      <c r="CD251" s="2"/>
      <c r="CE251" s="2"/>
    </row>
    <row r="252" spans="78:83">
      <c r="BZ252" s="2"/>
      <c r="CA252" s="2"/>
      <c r="CB252" s="2"/>
      <c r="CC252" s="2"/>
      <c r="CD252" s="2"/>
      <c r="CE252" s="2"/>
    </row>
    <row r="253" spans="78:83">
      <c r="BZ253" s="2"/>
      <c r="CA253" s="2"/>
      <c r="CB253" s="2"/>
      <c r="CC253" s="2"/>
      <c r="CD253" s="2"/>
      <c r="CE253" s="2"/>
    </row>
    <row r="254" spans="78:83">
      <c r="BZ254" s="2"/>
      <c r="CA254" s="2"/>
      <c r="CB254" s="2"/>
      <c r="CC254" s="2"/>
      <c r="CD254" s="2"/>
      <c r="CE254" s="2"/>
    </row>
    <row r="255" spans="78:83">
      <c r="BZ255" s="2"/>
      <c r="CA255" s="2"/>
      <c r="CB255" s="2"/>
      <c r="CC255" s="2"/>
      <c r="CD255" s="2"/>
      <c r="CE255" s="2"/>
    </row>
    <row r="256" spans="78:83">
      <c r="BZ256" s="2"/>
      <c r="CA256" s="2"/>
      <c r="CB256" s="2"/>
      <c r="CC256" s="2"/>
      <c r="CD256" s="2"/>
      <c r="CE256" s="2"/>
    </row>
    <row r="257" spans="78:83">
      <c r="BZ257" s="2"/>
      <c r="CA257" s="2"/>
      <c r="CB257" s="2"/>
      <c r="CC257" s="2"/>
      <c r="CD257" s="2"/>
      <c r="CE257" s="2"/>
    </row>
    <row r="258" spans="78:83">
      <c r="BZ258" s="2"/>
      <c r="CA258" s="2"/>
      <c r="CB258" s="2"/>
      <c r="CC258" s="2"/>
      <c r="CD258" s="2"/>
      <c r="CE258" s="2"/>
    </row>
    <row r="259" spans="78:83">
      <c r="BZ259" s="2"/>
      <c r="CA259" s="2"/>
      <c r="CB259" s="2"/>
      <c r="CC259" s="2"/>
      <c r="CD259" s="2"/>
      <c r="CE259" s="2"/>
    </row>
    <row r="260" spans="78:83">
      <c r="BZ260" s="2"/>
      <c r="CA260" s="2"/>
      <c r="CB260" s="2"/>
      <c r="CC260" s="2"/>
      <c r="CD260" s="2"/>
      <c r="CE260" s="2"/>
    </row>
    <row r="261" spans="78:83">
      <c r="BZ261" s="2"/>
      <c r="CA261" s="2"/>
      <c r="CB261" s="2"/>
      <c r="CC261" s="2"/>
      <c r="CD261" s="2"/>
      <c r="CE261" s="2"/>
    </row>
    <row r="262" spans="78:83">
      <c r="BZ262" s="2"/>
      <c r="CA262" s="2"/>
      <c r="CB262" s="2"/>
      <c r="CC262" s="2"/>
      <c r="CD262" s="2"/>
      <c r="CE262" s="2"/>
    </row>
    <row r="263" spans="78:83">
      <c r="BZ263" s="2"/>
      <c r="CA263" s="2"/>
      <c r="CB263" s="2"/>
      <c r="CC263" s="2"/>
      <c r="CD263" s="2"/>
      <c r="CE263" s="2"/>
    </row>
    <row r="264" spans="78:83">
      <c r="BZ264" s="2"/>
      <c r="CA264" s="2"/>
      <c r="CB264" s="2"/>
      <c r="CC264" s="2"/>
      <c r="CD264" s="2"/>
      <c r="CE264" s="2"/>
    </row>
    <row r="265" spans="78:83">
      <c r="BZ265" s="2"/>
      <c r="CA265" s="2"/>
      <c r="CB265" s="2"/>
      <c r="CC265" s="2"/>
      <c r="CD265" s="2"/>
      <c r="CE265" s="2"/>
    </row>
    <row r="266" spans="78:83">
      <c r="BZ266" s="2"/>
      <c r="CA266" s="2"/>
      <c r="CB266" s="2"/>
      <c r="CC266" s="2"/>
      <c r="CD266" s="2"/>
      <c r="CE266" s="2"/>
    </row>
    <row r="267" spans="78:83">
      <c r="BZ267" s="2"/>
      <c r="CA267" s="2"/>
      <c r="CB267" s="2"/>
      <c r="CC267" s="2"/>
      <c r="CD267" s="2"/>
      <c r="CE267" s="2"/>
    </row>
    <row r="268" spans="78:83">
      <c r="BZ268" s="2"/>
      <c r="CA268" s="2"/>
      <c r="CB268" s="2"/>
      <c r="CC268" s="2"/>
      <c r="CD268" s="2"/>
      <c r="CE268" s="2"/>
    </row>
    <row r="269" spans="78:83">
      <c r="BZ269" s="2"/>
      <c r="CA269" s="2"/>
      <c r="CB269" s="2"/>
      <c r="CC269" s="2"/>
      <c r="CD269" s="2"/>
      <c r="CE269" s="2"/>
    </row>
    <row r="270" spans="78:83">
      <c r="BZ270" s="2"/>
      <c r="CA270" s="2"/>
      <c r="CB270" s="2"/>
      <c r="CC270" s="2"/>
      <c r="CD270" s="2"/>
      <c r="CE270" s="2"/>
    </row>
    <row r="271" spans="78:83">
      <c r="BZ271" s="2"/>
      <c r="CA271" s="2"/>
      <c r="CB271" s="2"/>
      <c r="CC271" s="2"/>
      <c r="CD271" s="2"/>
      <c r="CE271" s="2"/>
    </row>
    <row r="272" spans="78:83">
      <c r="BZ272" s="2"/>
      <c r="CA272" s="2"/>
      <c r="CB272" s="2"/>
      <c r="CC272" s="2"/>
      <c r="CD272" s="2"/>
      <c r="CE272" s="2"/>
    </row>
    <row r="273" spans="78:83">
      <c r="BZ273" s="2"/>
      <c r="CA273" s="2"/>
      <c r="CB273" s="2"/>
      <c r="CC273" s="2"/>
      <c r="CD273" s="2"/>
      <c r="CE273" s="2"/>
    </row>
    <row r="274" spans="78:83">
      <c r="BZ274" s="2"/>
      <c r="CA274" s="2"/>
      <c r="CB274" s="2"/>
      <c r="CC274" s="2"/>
      <c r="CD274" s="2"/>
      <c r="CE274" s="2"/>
    </row>
    <row r="275" spans="78:83">
      <c r="BZ275" s="2"/>
      <c r="CA275" s="2"/>
      <c r="CB275" s="2"/>
      <c r="CC275" s="2"/>
      <c r="CD275" s="2"/>
      <c r="CE275" s="2"/>
    </row>
    <row r="276" spans="78:83">
      <c r="BZ276" s="2"/>
      <c r="CA276" s="2"/>
      <c r="CB276" s="2"/>
      <c r="CC276" s="2"/>
      <c r="CD276" s="2"/>
      <c r="CE276" s="2"/>
    </row>
    <row r="277" spans="78:83">
      <c r="BZ277" s="2"/>
      <c r="CA277" s="2"/>
      <c r="CB277" s="2"/>
      <c r="CC277" s="2"/>
      <c r="CD277" s="2"/>
      <c r="CE277" s="2"/>
    </row>
    <row r="278" spans="78:83">
      <c r="BZ278" s="2"/>
      <c r="CA278" s="2"/>
      <c r="CB278" s="2"/>
      <c r="CC278" s="2"/>
      <c r="CD278" s="2"/>
      <c r="CE278" s="2"/>
    </row>
    <row r="279" spans="78:83">
      <c r="BZ279" s="2"/>
      <c r="CA279" s="2"/>
      <c r="CB279" s="2"/>
      <c r="CC279" s="2"/>
      <c r="CD279" s="2"/>
      <c r="CE279" s="2"/>
    </row>
    <row r="280" spans="78:83">
      <c r="BZ280" s="2"/>
      <c r="CA280" s="2"/>
      <c r="CB280" s="2"/>
      <c r="CC280" s="2"/>
      <c r="CD280" s="2"/>
      <c r="CE280" s="2"/>
    </row>
    <row r="281" spans="78:83">
      <c r="BZ281" s="2"/>
      <c r="CA281" s="2"/>
      <c r="CB281" s="2"/>
      <c r="CC281" s="2"/>
      <c r="CD281" s="2"/>
      <c r="CE281" s="2"/>
    </row>
    <row r="282" spans="78:83">
      <c r="BZ282" s="2"/>
      <c r="CA282" s="2"/>
      <c r="CB282" s="2"/>
      <c r="CC282" s="2"/>
      <c r="CD282" s="2"/>
      <c r="CE282" s="2"/>
    </row>
    <row r="283" spans="78:83">
      <c r="BZ283" s="2"/>
      <c r="CA283" s="2"/>
      <c r="CB283" s="2"/>
      <c r="CC283" s="2"/>
      <c r="CD283" s="2"/>
      <c r="CE283" s="2"/>
    </row>
    <row r="284" spans="78:83">
      <c r="BZ284" s="2"/>
      <c r="CA284" s="2"/>
      <c r="CB284" s="2"/>
      <c r="CC284" s="2"/>
      <c r="CD284" s="2"/>
      <c r="CE284" s="2"/>
    </row>
    <row r="285" spans="78:83">
      <c r="BZ285" s="2"/>
      <c r="CA285" s="2"/>
      <c r="CB285" s="2"/>
      <c r="CC285" s="2"/>
      <c r="CD285" s="2"/>
      <c r="CE285" s="2"/>
    </row>
    <row r="286" spans="78:83">
      <c r="BZ286" s="2"/>
      <c r="CA286" s="2"/>
      <c r="CB286" s="2"/>
      <c r="CC286" s="2"/>
      <c r="CD286" s="2"/>
      <c r="CE286" s="2"/>
    </row>
    <row r="287" spans="78:83">
      <c r="BZ287" s="2"/>
      <c r="CA287" s="2"/>
      <c r="CB287" s="2"/>
      <c r="CC287" s="2"/>
      <c r="CD287" s="2"/>
      <c r="CE287" s="2"/>
    </row>
    <row r="288" spans="78:83">
      <c r="BZ288" s="2"/>
      <c r="CA288" s="2"/>
      <c r="CB288" s="2"/>
      <c r="CC288" s="2"/>
      <c r="CD288" s="2"/>
      <c r="CE288" s="2"/>
    </row>
    <row r="289" spans="78:83">
      <c r="BZ289" s="2"/>
      <c r="CA289" s="2"/>
      <c r="CB289" s="2"/>
      <c r="CC289" s="2"/>
      <c r="CD289" s="2"/>
      <c r="CE289" s="2"/>
    </row>
    <row r="290" spans="78:83">
      <c r="BZ290" s="2"/>
      <c r="CA290" s="2"/>
      <c r="CB290" s="2"/>
      <c r="CC290" s="2"/>
      <c r="CD290" s="2"/>
      <c r="CE290" s="2"/>
    </row>
    <row r="291" spans="78:83">
      <c r="BZ291" s="2"/>
      <c r="CA291" s="2"/>
      <c r="CB291" s="2"/>
      <c r="CC291" s="2"/>
      <c r="CD291" s="2"/>
      <c r="CE291" s="2"/>
    </row>
    <row r="292" spans="78:83">
      <c r="BZ292" s="2"/>
      <c r="CA292" s="2"/>
      <c r="CB292" s="2"/>
      <c r="CC292" s="2"/>
      <c r="CD292" s="2"/>
      <c r="CE292" s="2"/>
    </row>
    <row r="293" spans="78:83">
      <c r="BZ293" s="2"/>
      <c r="CA293" s="2"/>
      <c r="CB293" s="2"/>
      <c r="CC293" s="2"/>
      <c r="CD293" s="2"/>
      <c r="CE293" s="2"/>
    </row>
    <row r="294" spans="78:83">
      <c r="BZ294" s="2"/>
      <c r="CA294" s="2"/>
      <c r="CB294" s="2"/>
      <c r="CC294" s="2"/>
      <c r="CD294" s="2"/>
      <c r="CE294" s="2"/>
    </row>
    <row r="295" spans="78:83">
      <c r="BZ295" s="2"/>
      <c r="CA295" s="2"/>
      <c r="CB295" s="2"/>
      <c r="CC295" s="2"/>
      <c r="CD295" s="2"/>
      <c r="CE295" s="2"/>
    </row>
    <row r="296" spans="78:83">
      <c r="BZ296" s="2"/>
      <c r="CA296" s="2"/>
      <c r="CB296" s="2"/>
      <c r="CC296" s="2"/>
      <c r="CD296" s="2"/>
      <c r="CE296" s="2"/>
    </row>
    <row r="297" spans="78:83">
      <c r="BZ297" s="2"/>
      <c r="CA297" s="2"/>
      <c r="CB297" s="2"/>
      <c r="CC297" s="2"/>
      <c r="CD297" s="2"/>
      <c r="CE297" s="2"/>
    </row>
    <row r="298" spans="78:83">
      <c r="BZ298" s="2"/>
      <c r="CA298" s="2"/>
      <c r="CB298" s="2"/>
      <c r="CC298" s="2"/>
      <c r="CD298" s="2"/>
      <c r="CE298" s="2"/>
    </row>
    <row r="299" spans="78:83">
      <c r="BZ299" s="2"/>
      <c r="CA299" s="2"/>
      <c r="CB299" s="2"/>
      <c r="CC299" s="2"/>
      <c r="CD299" s="2"/>
      <c r="CE299" s="2"/>
    </row>
    <row r="300" spans="78:83">
      <c r="BZ300" s="2"/>
      <c r="CA300" s="2"/>
      <c r="CB300" s="2"/>
      <c r="CC300" s="2"/>
      <c r="CD300" s="2"/>
      <c r="CE300" s="2"/>
    </row>
    <row r="301" spans="78:83">
      <c r="BZ301" s="2"/>
      <c r="CA301" s="2"/>
      <c r="CB301" s="2"/>
      <c r="CC301" s="2"/>
      <c r="CD301" s="2"/>
      <c r="CE301" s="2"/>
    </row>
    <row r="302" spans="78:83">
      <c r="BZ302" s="2"/>
      <c r="CA302" s="2"/>
      <c r="CB302" s="2"/>
      <c r="CC302" s="2"/>
      <c r="CD302" s="2"/>
      <c r="CE302" s="2"/>
    </row>
    <row r="303" spans="78:83">
      <c r="BZ303" s="2"/>
      <c r="CA303" s="2"/>
      <c r="CB303" s="2"/>
      <c r="CC303" s="2"/>
      <c r="CD303" s="2"/>
      <c r="CE303" s="2"/>
    </row>
    <row r="304" spans="78:83">
      <c r="BZ304" s="2"/>
      <c r="CA304" s="2"/>
      <c r="CB304" s="2"/>
      <c r="CC304" s="2"/>
      <c r="CD304" s="2"/>
      <c r="CE304" s="2"/>
    </row>
    <row r="305" spans="78:83">
      <c r="BZ305" s="2"/>
      <c r="CA305" s="2"/>
      <c r="CB305" s="2"/>
      <c r="CC305" s="2"/>
      <c r="CD305" s="2"/>
      <c r="CE305" s="2"/>
    </row>
    <row r="306" spans="78:83">
      <c r="BZ306" s="2"/>
      <c r="CA306" s="2"/>
      <c r="CB306" s="2"/>
      <c r="CC306" s="2"/>
      <c r="CD306" s="2"/>
      <c r="CE306" s="2"/>
    </row>
    <row r="307" spans="78:83">
      <c r="BZ307" s="2"/>
      <c r="CA307" s="2"/>
      <c r="CB307" s="2"/>
      <c r="CC307" s="2"/>
      <c r="CD307" s="2"/>
      <c r="CE307" s="2"/>
    </row>
    <row r="308" spans="78:83">
      <c r="BZ308" s="2"/>
      <c r="CA308" s="2"/>
      <c r="CB308" s="2"/>
      <c r="CC308" s="2"/>
      <c r="CD308" s="2"/>
      <c r="CE308" s="2"/>
    </row>
    <row r="309" spans="78:83">
      <c r="BZ309" s="2"/>
      <c r="CA309" s="2"/>
      <c r="CB309" s="2"/>
      <c r="CC309" s="2"/>
      <c r="CD309" s="2"/>
      <c r="CE309" s="2"/>
    </row>
    <row r="310" spans="78:83">
      <c r="BZ310" s="2"/>
      <c r="CA310" s="2"/>
      <c r="CB310" s="2"/>
      <c r="CC310" s="2"/>
      <c r="CD310" s="2"/>
      <c r="CE310" s="2"/>
    </row>
    <row r="311" spans="78:83">
      <c r="BZ311" s="2"/>
      <c r="CA311" s="2"/>
      <c r="CB311" s="2"/>
      <c r="CC311" s="2"/>
      <c r="CD311" s="2"/>
      <c r="CE311" s="2"/>
    </row>
    <row r="312" spans="78:83">
      <c r="BZ312" s="2"/>
      <c r="CA312" s="2"/>
      <c r="CB312" s="2"/>
      <c r="CC312" s="2"/>
      <c r="CD312" s="2"/>
      <c r="CE312" s="2"/>
    </row>
    <row r="313" spans="78:83">
      <c r="BZ313" s="2"/>
      <c r="CA313" s="2"/>
      <c r="CB313" s="2"/>
      <c r="CC313" s="2"/>
      <c r="CD313" s="2"/>
      <c r="CE313" s="2"/>
    </row>
    <row r="314" spans="78:83">
      <c r="BZ314" s="2"/>
      <c r="CA314" s="2"/>
      <c r="CB314" s="2"/>
      <c r="CC314" s="2"/>
      <c r="CD314" s="2"/>
      <c r="CE314" s="2"/>
    </row>
    <row r="315" spans="78:83">
      <c r="BZ315" s="2"/>
      <c r="CA315" s="2"/>
      <c r="CB315" s="2"/>
      <c r="CC315" s="2"/>
      <c r="CD315" s="2"/>
      <c r="CE315" s="2"/>
    </row>
    <row r="316" spans="78:83">
      <c r="BZ316" s="2"/>
      <c r="CA316" s="2"/>
      <c r="CB316" s="2"/>
      <c r="CC316" s="2"/>
      <c r="CD316" s="2"/>
      <c r="CE316" s="2"/>
    </row>
    <row r="317" spans="78:83">
      <c r="BZ317" s="2"/>
      <c r="CA317" s="2"/>
      <c r="CB317" s="2"/>
      <c r="CC317" s="2"/>
      <c r="CD317" s="2"/>
      <c r="CE317" s="2"/>
    </row>
    <row r="318" spans="78:83">
      <c r="BZ318" s="2"/>
      <c r="CA318" s="2"/>
      <c r="CB318" s="2"/>
      <c r="CC318" s="2"/>
      <c r="CD318" s="2"/>
      <c r="CE318" s="2"/>
    </row>
    <row r="319" spans="78:83">
      <c r="BZ319" s="2"/>
      <c r="CA319" s="2"/>
      <c r="CB319" s="2"/>
      <c r="CC319" s="2"/>
      <c r="CD319" s="2"/>
      <c r="CE319" s="2"/>
    </row>
    <row r="320" spans="78:83">
      <c r="BZ320" s="2"/>
      <c r="CA320" s="2"/>
      <c r="CB320" s="2"/>
      <c r="CC320" s="2"/>
      <c r="CD320" s="2"/>
      <c r="CE320" s="2"/>
    </row>
    <row r="321" spans="78:83">
      <c r="BZ321" s="2"/>
      <c r="CA321" s="2"/>
      <c r="CB321" s="2"/>
      <c r="CC321" s="2"/>
      <c r="CD321" s="2"/>
      <c r="CE321" s="2"/>
    </row>
    <row r="322" spans="78:83">
      <c r="BZ322" s="2"/>
      <c r="CA322" s="2"/>
      <c r="CB322" s="2"/>
      <c r="CC322" s="2"/>
      <c r="CD322" s="2"/>
      <c r="CE322" s="2"/>
    </row>
    <row r="323" spans="78:83">
      <c r="BZ323" s="2"/>
      <c r="CA323" s="2"/>
      <c r="CB323" s="2"/>
      <c r="CC323" s="2"/>
      <c r="CD323" s="2"/>
      <c r="CE323" s="2"/>
    </row>
    <row r="324" spans="78:83">
      <c r="BZ324" s="2"/>
      <c r="CA324" s="2"/>
      <c r="CB324" s="2"/>
      <c r="CC324" s="2"/>
      <c r="CD324" s="2"/>
      <c r="CE324" s="2"/>
    </row>
    <row r="325" spans="78:83">
      <c r="BZ325" s="2"/>
      <c r="CA325" s="2"/>
      <c r="CB325" s="2"/>
      <c r="CC325" s="2"/>
      <c r="CD325" s="2"/>
      <c r="CE325" s="2"/>
    </row>
    <row r="326" spans="78:83">
      <c r="BZ326" s="2"/>
      <c r="CA326" s="2"/>
      <c r="CB326" s="2"/>
      <c r="CC326" s="2"/>
      <c r="CD326" s="2"/>
      <c r="CE326" s="2"/>
    </row>
    <row r="327" spans="78:83">
      <c r="BZ327" s="2"/>
      <c r="CA327" s="2"/>
      <c r="CB327" s="2"/>
      <c r="CC327" s="2"/>
      <c r="CD327" s="2"/>
      <c r="CE327" s="2"/>
    </row>
    <row r="328" spans="78:83">
      <c r="BZ328" s="2"/>
      <c r="CA328" s="2"/>
      <c r="CB328" s="2"/>
      <c r="CC328" s="2"/>
      <c r="CD328" s="2"/>
      <c r="CE328" s="2"/>
    </row>
    <row r="329" spans="78:83">
      <c r="BZ329" s="2"/>
      <c r="CA329" s="2"/>
      <c r="CB329" s="2"/>
      <c r="CC329" s="2"/>
      <c r="CD329" s="2"/>
      <c r="CE329" s="2"/>
    </row>
    <row r="330" spans="78:83">
      <c r="BZ330" s="2"/>
      <c r="CA330" s="2"/>
      <c r="CB330" s="2"/>
      <c r="CC330" s="2"/>
      <c r="CD330" s="2"/>
      <c r="CE330" s="2"/>
    </row>
    <row r="331" spans="78:83">
      <c r="BZ331" s="2"/>
      <c r="CA331" s="2"/>
      <c r="CB331" s="2"/>
      <c r="CC331" s="2"/>
      <c r="CD331" s="2"/>
      <c r="CE331" s="2"/>
    </row>
    <row r="332" spans="78:83">
      <c r="BZ332" s="2"/>
      <c r="CA332" s="2"/>
      <c r="CB332" s="2"/>
      <c r="CC332" s="2"/>
      <c r="CD332" s="2"/>
      <c r="CE332" s="2"/>
    </row>
    <row r="333" spans="78:83">
      <c r="BZ333" s="2"/>
      <c r="CA333" s="2"/>
      <c r="CB333" s="2"/>
      <c r="CC333" s="2"/>
      <c r="CD333" s="2"/>
      <c r="CE333" s="2"/>
    </row>
    <row r="334" spans="78:83">
      <c r="BZ334" s="2"/>
      <c r="CA334" s="2"/>
      <c r="CB334" s="2"/>
      <c r="CC334" s="2"/>
      <c r="CD334" s="2"/>
      <c r="CE334" s="2"/>
    </row>
    <row r="335" spans="78:83">
      <c r="BZ335" s="2"/>
      <c r="CA335" s="2"/>
      <c r="CB335" s="2"/>
      <c r="CC335" s="2"/>
      <c r="CD335" s="2"/>
      <c r="CE335" s="2"/>
    </row>
    <row r="336" spans="78:83">
      <c r="BZ336" s="2"/>
      <c r="CA336" s="2"/>
      <c r="CB336" s="2"/>
      <c r="CC336" s="2"/>
      <c r="CD336" s="2"/>
      <c r="CE336" s="2"/>
    </row>
    <row r="337" spans="78:83">
      <c r="BZ337" s="2"/>
      <c r="CA337" s="2"/>
      <c r="CB337" s="2"/>
      <c r="CC337" s="2"/>
      <c r="CD337" s="2"/>
      <c r="CE337" s="2"/>
    </row>
    <row r="338" spans="78:83">
      <c r="BZ338" s="2"/>
      <c r="CA338" s="2"/>
      <c r="CB338" s="2"/>
      <c r="CC338" s="2"/>
      <c r="CD338" s="2"/>
      <c r="CE338" s="2"/>
    </row>
    <row r="339" spans="78:83">
      <c r="BZ339" s="2"/>
      <c r="CA339" s="2"/>
      <c r="CB339" s="2"/>
      <c r="CC339" s="2"/>
      <c r="CD339" s="2"/>
      <c r="CE339" s="2"/>
    </row>
    <row r="340" spans="78:83">
      <c r="BZ340" s="2"/>
      <c r="CA340" s="2"/>
      <c r="CB340" s="2"/>
      <c r="CC340" s="2"/>
      <c r="CD340" s="2"/>
      <c r="CE340" s="2"/>
    </row>
    <row r="341" spans="78:83">
      <c r="BZ341" s="2"/>
      <c r="CA341" s="2"/>
      <c r="CB341" s="2"/>
      <c r="CC341" s="2"/>
      <c r="CD341" s="2"/>
      <c r="CE341" s="2"/>
    </row>
    <row r="342" spans="78:83">
      <c r="BZ342" s="2"/>
      <c r="CA342" s="2"/>
      <c r="CB342" s="2"/>
      <c r="CC342" s="2"/>
      <c r="CD342" s="2"/>
      <c r="CE342" s="2"/>
    </row>
    <row r="343" spans="78:83">
      <c r="BZ343" s="2"/>
      <c r="CA343" s="2"/>
      <c r="CB343" s="2"/>
      <c r="CC343" s="2"/>
      <c r="CD343" s="2"/>
      <c r="CE343" s="2"/>
    </row>
    <row r="344" spans="78:83">
      <c r="BZ344" s="2"/>
      <c r="CA344" s="2"/>
      <c r="CB344" s="2"/>
      <c r="CC344" s="2"/>
      <c r="CD344" s="2"/>
      <c r="CE344" s="2"/>
    </row>
    <row r="345" spans="78:83">
      <c r="BZ345" s="2"/>
      <c r="CA345" s="2"/>
      <c r="CB345" s="2"/>
      <c r="CC345" s="2"/>
      <c r="CD345" s="2"/>
      <c r="CE345" s="2"/>
    </row>
    <row r="346" spans="78:83">
      <c r="BZ346" s="2"/>
      <c r="CA346" s="2"/>
      <c r="CB346" s="2"/>
      <c r="CC346" s="2"/>
      <c r="CD346" s="2"/>
      <c r="CE346" s="2"/>
    </row>
    <row r="347" spans="78:83">
      <c r="BZ347" s="2"/>
      <c r="CA347" s="2"/>
      <c r="CB347" s="2"/>
      <c r="CC347" s="2"/>
      <c r="CD347" s="2"/>
      <c r="CE347" s="2"/>
    </row>
    <row r="348" spans="78:83">
      <c r="BZ348" s="2"/>
      <c r="CA348" s="2"/>
      <c r="CB348" s="2"/>
      <c r="CC348" s="2"/>
      <c r="CD348" s="2"/>
      <c r="CE348" s="2"/>
    </row>
    <row r="349" spans="78:83">
      <c r="BZ349" s="2"/>
      <c r="CA349" s="2"/>
      <c r="CB349" s="2"/>
      <c r="CC349" s="2"/>
      <c r="CD349" s="2"/>
      <c r="CE349" s="2"/>
    </row>
    <row r="350" spans="78:83">
      <c r="BZ350" s="2"/>
      <c r="CA350" s="2"/>
      <c r="CB350" s="2"/>
      <c r="CC350" s="2"/>
      <c r="CD350" s="2"/>
      <c r="CE350" s="2"/>
    </row>
    <row r="351" spans="78:83">
      <c r="BZ351" s="2"/>
      <c r="CA351" s="2"/>
      <c r="CB351" s="2"/>
      <c r="CC351" s="2"/>
      <c r="CD351" s="2"/>
      <c r="CE351" s="2"/>
    </row>
    <row r="352" spans="78:83">
      <c r="BZ352" s="2"/>
      <c r="CA352" s="2"/>
      <c r="CB352" s="2"/>
      <c r="CC352" s="2"/>
      <c r="CD352" s="2"/>
      <c r="CE352" s="2"/>
    </row>
    <row r="353" spans="78:83">
      <c r="BZ353" s="2"/>
      <c r="CA353" s="2"/>
      <c r="CB353" s="2"/>
      <c r="CC353" s="2"/>
      <c r="CD353" s="2"/>
      <c r="CE353" s="2"/>
    </row>
    <row r="354" spans="78:83">
      <c r="BZ354" s="2"/>
      <c r="CA354" s="2"/>
      <c r="CB354" s="2"/>
      <c r="CC354" s="2"/>
      <c r="CD354" s="2"/>
      <c r="CE354" s="2"/>
    </row>
    <row r="355" spans="78:83">
      <c r="BZ355" s="2"/>
      <c r="CA355" s="2"/>
      <c r="CB355" s="2"/>
      <c r="CC355" s="2"/>
      <c r="CD355" s="2"/>
      <c r="CE355" s="2"/>
    </row>
    <row r="356" spans="78:83">
      <c r="BZ356" s="2"/>
      <c r="CA356" s="2"/>
      <c r="CB356" s="2"/>
      <c r="CC356" s="2"/>
      <c r="CD356" s="2"/>
      <c r="CE356" s="2"/>
    </row>
    <row r="357" spans="78:83">
      <c r="BZ357" s="2"/>
      <c r="CA357" s="2"/>
      <c r="CB357" s="2"/>
      <c r="CC357" s="2"/>
      <c r="CD357" s="2"/>
      <c r="CE357" s="2"/>
    </row>
    <row r="358" spans="78:83">
      <c r="BZ358" s="2"/>
      <c r="CA358" s="2"/>
      <c r="CB358" s="2"/>
      <c r="CC358" s="2"/>
      <c r="CD358" s="2"/>
      <c r="CE358" s="2"/>
    </row>
    <row r="359" spans="78:83">
      <c r="BZ359" s="2"/>
      <c r="CA359" s="2"/>
      <c r="CB359" s="2"/>
      <c r="CC359" s="2"/>
      <c r="CD359" s="2"/>
      <c r="CE359" s="2"/>
    </row>
    <row r="360" spans="78:83">
      <c r="BZ360" s="2"/>
      <c r="CA360" s="2"/>
      <c r="CB360" s="2"/>
      <c r="CC360" s="2"/>
      <c r="CD360" s="2"/>
      <c r="CE360" s="2"/>
    </row>
    <row r="361" spans="78:83">
      <c r="BZ361" s="2"/>
      <c r="CA361" s="2"/>
      <c r="CB361" s="2"/>
      <c r="CC361" s="2"/>
      <c r="CD361" s="2"/>
      <c r="CE361" s="2"/>
    </row>
    <row r="362" spans="78:83">
      <c r="BZ362" s="2"/>
      <c r="CA362" s="2"/>
      <c r="CB362" s="2"/>
      <c r="CC362" s="2"/>
      <c r="CD362" s="2"/>
      <c r="CE362" s="2"/>
    </row>
    <row r="363" spans="78:83">
      <c r="BZ363" s="2"/>
      <c r="CA363" s="2"/>
      <c r="CB363" s="2"/>
      <c r="CC363" s="2"/>
      <c r="CD363" s="2"/>
      <c r="CE363" s="2"/>
    </row>
    <row r="364" spans="78:83">
      <c r="BZ364" s="2"/>
      <c r="CA364" s="2"/>
      <c r="CB364" s="2"/>
      <c r="CC364" s="2"/>
      <c r="CD364" s="2"/>
      <c r="CE364" s="2"/>
    </row>
    <row r="365" spans="78:83">
      <c r="BZ365" s="2"/>
      <c r="CA365" s="2"/>
      <c r="CB365" s="2"/>
      <c r="CC365" s="2"/>
      <c r="CD365" s="2"/>
      <c r="CE365" s="2"/>
    </row>
    <row r="366" spans="78:83">
      <c r="BZ366" s="2"/>
      <c r="CA366" s="2"/>
      <c r="CB366" s="2"/>
      <c r="CC366" s="2"/>
      <c r="CD366" s="2"/>
      <c r="CE366" s="2"/>
    </row>
    <row r="367" spans="78:83">
      <c r="BZ367" s="2"/>
      <c r="CA367" s="2"/>
      <c r="CB367" s="2"/>
      <c r="CC367" s="2"/>
      <c r="CD367" s="2"/>
      <c r="CE367" s="2"/>
    </row>
    <row r="368" spans="78:83">
      <c r="BZ368" s="2"/>
      <c r="CA368" s="2"/>
      <c r="CB368" s="2"/>
      <c r="CC368" s="2"/>
      <c r="CD368" s="2"/>
      <c r="CE368" s="2"/>
    </row>
    <row r="369" spans="78:83">
      <c r="BZ369" s="2"/>
      <c r="CA369" s="2"/>
      <c r="CB369" s="2"/>
      <c r="CC369" s="2"/>
      <c r="CD369" s="2"/>
      <c r="CE369" s="2"/>
    </row>
    <row r="370" spans="78:83">
      <c r="BZ370" s="2"/>
      <c r="CA370" s="2"/>
      <c r="CB370" s="2"/>
      <c r="CC370" s="2"/>
      <c r="CD370" s="2"/>
      <c r="CE370" s="2"/>
    </row>
    <row r="371" spans="78:83">
      <c r="BZ371" s="2"/>
      <c r="CA371" s="2"/>
      <c r="CB371" s="2"/>
      <c r="CC371" s="2"/>
      <c r="CD371" s="2"/>
      <c r="CE371" s="2"/>
    </row>
    <row r="372" spans="78:83">
      <c r="BZ372" s="2"/>
      <c r="CA372" s="2"/>
      <c r="CB372" s="2"/>
      <c r="CC372" s="2"/>
      <c r="CD372" s="2"/>
      <c r="CE372" s="2"/>
    </row>
    <row r="373" spans="78:83">
      <c r="BZ373" s="2"/>
      <c r="CA373" s="2"/>
      <c r="CB373" s="2"/>
      <c r="CC373" s="2"/>
      <c r="CD373" s="2"/>
      <c r="CE373" s="2"/>
    </row>
    <row r="374" spans="78:83">
      <c r="BZ374" s="2"/>
      <c r="CA374" s="2"/>
      <c r="CB374" s="2"/>
      <c r="CC374" s="2"/>
      <c r="CD374" s="2"/>
      <c r="CE374" s="2"/>
    </row>
    <row r="375" spans="78:83">
      <c r="BZ375" s="2"/>
      <c r="CA375" s="2"/>
      <c r="CB375" s="2"/>
      <c r="CC375" s="2"/>
      <c r="CD375" s="2"/>
      <c r="CE375" s="2"/>
    </row>
    <row r="376" spans="78:83">
      <c r="BZ376" s="2"/>
      <c r="CA376" s="2"/>
      <c r="CB376" s="2"/>
      <c r="CC376" s="2"/>
      <c r="CD376" s="2"/>
      <c r="CE376" s="2"/>
    </row>
    <row r="377" spans="78:83">
      <c r="BZ377" s="2"/>
      <c r="CA377" s="2"/>
      <c r="CB377" s="2"/>
      <c r="CC377" s="2"/>
      <c r="CD377" s="2"/>
      <c r="CE377" s="2"/>
    </row>
    <row r="378" spans="78:83">
      <c r="BZ378" s="2"/>
      <c r="CA378" s="2"/>
      <c r="CB378" s="2"/>
      <c r="CC378" s="2"/>
      <c r="CD378" s="2"/>
      <c r="CE378" s="2"/>
    </row>
    <row r="379" spans="78:83">
      <c r="BZ379" s="2"/>
      <c r="CA379" s="2"/>
      <c r="CB379" s="2"/>
      <c r="CC379" s="2"/>
      <c r="CD379" s="2"/>
      <c r="CE379" s="2"/>
    </row>
    <row r="380" spans="78:83">
      <c r="BZ380" s="2"/>
      <c r="CA380" s="2"/>
      <c r="CB380" s="2"/>
      <c r="CC380" s="2"/>
      <c r="CD380" s="2"/>
      <c r="CE380" s="2"/>
    </row>
    <row r="381" spans="78:83">
      <c r="BZ381" s="2"/>
      <c r="CA381" s="2"/>
      <c r="CB381" s="2"/>
      <c r="CC381" s="2"/>
      <c r="CD381" s="2"/>
      <c r="CE381" s="2"/>
    </row>
    <row r="382" spans="78:83">
      <c r="BZ382" s="2"/>
      <c r="CA382" s="2"/>
      <c r="CB382" s="2"/>
      <c r="CC382" s="2"/>
      <c r="CD382" s="2"/>
      <c r="CE382" s="2"/>
    </row>
    <row r="383" spans="78:83">
      <c r="BZ383" s="2"/>
      <c r="CA383" s="2"/>
      <c r="CB383" s="2"/>
      <c r="CC383" s="2"/>
      <c r="CD383" s="2"/>
      <c r="CE383" s="2"/>
    </row>
    <row r="384" spans="78:83">
      <c r="BZ384" s="2"/>
      <c r="CA384" s="2"/>
      <c r="CB384" s="2"/>
      <c r="CC384" s="2"/>
      <c r="CD384" s="2"/>
      <c r="CE384" s="2"/>
    </row>
    <row r="385" spans="78:83">
      <c r="BZ385" s="2"/>
      <c r="CA385" s="2"/>
      <c r="CB385" s="2"/>
      <c r="CC385" s="2"/>
      <c r="CD385" s="2"/>
      <c r="CE385" s="2"/>
    </row>
    <row r="386" spans="78:83">
      <c r="BZ386" s="2"/>
      <c r="CA386" s="2"/>
      <c r="CB386" s="2"/>
      <c r="CC386" s="2"/>
      <c r="CD386" s="2"/>
      <c r="CE386" s="2"/>
    </row>
    <row r="387" spans="78:83">
      <c r="BZ387" s="2"/>
      <c r="CA387" s="2"/>
      <c r="CB387" s="2"/>
      <c r="CC387" s="2"/>
      <c r="CD387" s="2"/>
      <c r="CE387" s="2"/>
    </row>
    <row r="388" spans="78:83">
      <c r="BZ388" s="2"/>
      <c r="CA388" s="2"/>
      <c r="CB388" s="2"/>
      <c r="CC388" s="2"/>
      <c r="CD388" s="2"/>
      <c r="CE388" s="2"/>
    </row>
    <row r="389" spans="78:83">
      <c r="BZ389" s="2"/>
      <c r="CA389" s="2"/>
      <c r="CB389" s="2"/>
      <c r="CC389" s="2"/>
      <c r="CD389" s="2"/>
      <c r="CE389" s="2"/>
    </row>
    <row r="390" spans="78:83">
      <c r="BZ390" s="2"/>
      <c r="CA390" s="2"/>
      <c r="CB390" s="2"/>
      <c r="CC390" s="2"/>
      <c r="CD390" s="2"/>
      <c r="CE390" s="2"/>
    </row>
    <row r="391" spans="78:83">
      <c r="BZ391" s="2"/>
      <c r="CA391" s="2"/>
      <c r="CB391" s="2"/>
      <c r="CC391" s="2"/>
      <c r="CD391" s="2"/>
      <c r="CE391" s="2"/>
    </row>
    <row r="392" spans="78:83">
      <c r="BZ392" s="2"/>
      <c r="CA392" s="2"/>
      <c r="CB392" s="2"/>
      <c r="CC392" s="2"/>
      <c r="CD392" s="2"/>
      <c r="CE392" s="2"/>
    </row>
    <row r="393" spans="78:83">
      <c r="BZ393" s="2"/>
      <c r="CA393" s="2"/>
      <c r="CB393" s="2"/>
      <c r="CC393" s="2"/>
      <c r="CD393" s="2"/>
      <c r="CE393" s="2"/>
    </row>
    <row r="394" spans="78:83">
      <c r="BZ394" s="2"/>
      <c r="CA394" s="2"/>
      <c r="CB394" s="2"/>
      <c r="CC394" s="2"/>
      <c r="CD394" s="2"/>
      <c r="CE394" s="2"/>
    </row>
    <row r="395" spans="78:83">
      <c r="BZ395" s="2"/>
      <c r="CA395" s="2"/>
      <c r="CB395" s="2"/>
      <c r="CC395" s="2"/>
      <c r="CD395" s="2"/>
      <c r="CE395" s="2"/>
    </row>
    <row r="396" spans="78:83">
      <c r="BZ396" s="2"/>
      <c r="CA396" s="2"/>
      <c r="CB396" s="2"/>
      <c r="CC396" s="2"/>
      <c r="CD396" s="2"/>
      <c r="CE396" s="2"/>
    </row>
    <row r="397" spans="78:83">
      <c r="BZ397" s="2"/>
      <c r="CA397" s="2"/>
      <c r="CB397" s="2"/>
      <c r="CC397" s="2"/>
      <c r="CD397" s="2"/>
      <c r="CE397" s="2"/>
    </row>
    <row r="398" spans="78:83">
      <c r="BZ398" s="2"/>
      <c r="CA398" s="2"/>
      <c r="CB398" s="2"/>
      <c r="CC398" s="2"/>
      <c r="CD398" s="2"/>
      <c r="CE398" s="2"/>
    </row>
    <row r="399" spans="78:83">
      <c r="BZ399" s="2"/>
      <c r="CA399" s="2"/>
      <c r="CB399" s="2"/>
      <c r="CC399" s="2"/>
      <c r="CD399" s="2"/>
      <c r="CE399" s="2"/>
    </row>
    <row r="400" spans="78:83">
      <c r="BZ400" s="2"/>
      <c r="CA400" s="2"/>
      <c r="CB400" s="2"/>
      <c r="CC400" s="2"/>
      <c r="CD400" s="2"/>
      <c r="CE400" s="2"/>
    </row>
    <row r="401" spans="78:83">
      <c r="BZ401" s="2"/>
      <c r="CA401" s="2"/>
      <c r="CB401" s="2"/>
      <c r="CC401" s="2"/>
      <c r="CD401" s="2"/>
      <c r="CE401" s="2"/>
    </row>
    <row r="402" spans="78:83">
      <c r="BZ402" s="2"/>
      <c r="CA402" s="2"/>
      <c r="CB402" s="2"/>
      <c r="CC402" s="2"/>
      <c r="CD402" s="2"/>
      <c r="CE402" s="2"/>
    </row>
    <row r="403" spans="78:83">
      <c r="BZ403" s="2"/>
      <c r="CA403" s="2"/>
      <c r="CB403" s="2"/>
      <c r="CC403" s="2"/>
      <c r="CD403" s="2"/>
      <c r="CE403" s="2"/>
    </row>
    <row r="404" spans="78:83">
      <c r="BZ404" s="2"/>
      <c r="CA404" s="2"/>
      <c r="CB404" s="2"/>
      <c r="CC404" s="2"/>
      <c r="CD404" s="2"/>
      <c r="CE404" s="2"/>
    </row>
    <row r="405" spans="78:83">
      <c r="BZ405" s="2"/>
      <c r="CA405" s="2"/>
      <c r="CB405" s="2"/>
      <c r="CC405" s="2"/>
      <c r="CD405" s="2"/>
      <c r="CE405" s="2"/>
    </row>
    <row r="406" spans="78:83">
      <c r="BZ406" s="2"/>
      <c r="CA406" s="2"/>
      <c r="CB406" s="2"/>
      <c r="CC406" s="2"/>
      <c r="CD406" s="2"/>
      <c r="CE406" s="2"/>
    </row>
    <row r="407" spans="78:83">
      <c r="BZ407" s="2"/>
      <c r="CA407" s="2"/>
      <c r="CB407" s="2"/>
      <c r="CC407" s="2"/>
      <c r="CD407" s="2"/>
      <c r="CE407" s="2"/>
    </row>
    <row r="408" spans="78:83">
      <c r="BZ408" s="2"/>
      <c r="CA408" s="2"/>
      <c r="CB408" s="2"/>
      <c r="CC408" s="2"/>
      <c r="CD408" s="2"/>
      <c r="CE408" s="2"/>
    </row>
    <row r="409" spans="78:83">
      <c r="BZ409" s="2"/>
      <c r="CA409" s="2"/>
      <c r="CB409" s="2"/>
      <c r="CC409" s="2"/>
      <c r="CD409" s="2"/>
      <c r="CE409" s="2"/>
    </row>
    <row r="410" spans="78:83">
      <c r="BZ410" s="2"/>
      <c r="CA410" s="2"/>
      <c r="CB410" s="2"/>
      <c r="CC410" s="2"/>
      <c r="CD410" s="2"/>
      <c r="CE410" s="2"/>
    </row>
    <row r="411" spans="78:83">
      <c r="BZ411" s="2"/>
      <c r="CA411" s="2"/>
      <c r="CB411" s="2"/>
      <c r="CC411" s="2"/>
      <c r="CD411" s="2"/>
      <c r="CE411" s="2"/>
    </row>
    <row r="412" spans="78:83">
      <c r="BZ412" s="2"/>
      <c r="CA412" s="2"/>
      <c r="CB412" s="2"/>
      <c r="CC412" s="2"/>
      <c r="CD412" s="2"/>
      <c r="CE412" s="2"/>
    </row>
    <row r="413" spans="78:83">
      <c r="BZ413" s="2"/>
      <c r="CA413" s="2"/>
      <c r="CB413" s="2"/>
      <c r="CC413" s="2"/>
      <c r="CD413" s="2"/>
      <c r="CE413" s="2"/>
    </row>
    <row r="414" spans="78:83">
      <c r="BZ414" s="2"/>
      <c r="CA414" s="2"/>
      <c r="CB414" s="2"/>
      <c r="CC414" s="2"/>
      <c r="CD414" s="2"/>
      <c r="CE414" s="2"/>
    </row>
    <row r="415" spans="78:83">
      <c r="BZ415" s="2"/>
      <c r="CA415" s="2"/>
      <c r="CB415" s="2"/>
      <c r="CC415" s="2"/>
      <c r="CD415" s="2"/>
      <c r="CE415" s="2"/>
    </row>
    <row r="416" spans="78:83">
      <c r="BZ416" s="2"/>
      <c r="CA416" s="2"/>
      <c r="CB416" s="2"/>
      <c r="CC416" s="2"/>
      <c r="CD416" s="2"/>
      <c r="CE416" s="2"/>
    </row>
    <row r="417" spans="78:83">
      <c r="BZ417" s="2"/>
      <c r="CA417" s="2"/>
      <c r="CB417" s="2"/>
      <c r="CC417" s="2"/>
      <c r="CD417" s="2"/>
      <c r="CE417" s="2"/>
    </row>
    <row r="418" spans="78:83">
      <c r="BZ418" s="2"/>
      <c r="CA418" s="2"/>
      <c r="CB418" s="2"/>
      <c r="CC418" s="2"/>
      <c r="CD418" s="2"/>
      <c r="CE418" s="2"/>
    </row>
    <row r="419" spans="78:83">
      <c r="BZ419" s="2"/>
      <c r="CA419" s="2"/>
      <c r="CB419" s="2"/>
      <c r="CC419" s="2"/>
      <c r="CD419" s="2"/>
      <c r="CE419" s="2"/>
    </row>
    <row r="420" spans="78:83">
      <c r="BZ420" s="2"/>
      <c r="CA420" s="2"/>
      <c r="CB420" s="2"/>
      <c r="CC420" s="2"/>
      <c r="CD420" s="2"/>
      <c r="CE420" s="2"/>
    </row>
    <row r="421" spans="78:83">
      <c r="BZ421" s="2"/>
      <c r="CA421" s="2"/>
      <c r="CB421" s="2"/>
      <c r="CC421" s="2"/>
      <c r="CD421" s="2"/>
      <c r="CE421" s="2"/>
    </row>
    <row r="422" spans="78:83">
      <c r="BZ422" s="2"/>
      <c r="CA422" s="2"/>
      <c r="CB422" s="2"/>
      <c r="CC422" s="2"/>
      <c r="CD422" s="2"/>
      <c r="CE422" s="2"/>
    </row>
    <row r="423" spans="78:83">
      <c r="BZ423" s="2"/>
      <c r="CA423" s="2"/>
      <c r="CB423" s="2"/>
      <c r="CC423" s="2"/>
      <c r="CD423" s="2"/>
      <c r="CE423" s="2"/>
    </row>
    <row r="424" spans="78:83">
      <c r="BZ424" s="2"/>
      <c r="CA424" s="2"/>
      <c r="CB424" s="2"/>
      <c r="CC424" s="2"/>
      <c r="CD424" s="2"/>
      <c r="CE424" s="2"/>
    </row>
    <row r="425" spans="78:83">
      <c r="BZ425" s="2"/>
      <c r="CA425" s="2"/>
      <c r="CB425" s="2"/>
      <c r="CC425" s="2"/>
      <c r="CD425" s="2"/>
      <c r="CE425" s="2"/>
    </row>
    <row r="426" spans="78:83">
      <c r="BZ426" s="2"/>
      <c r="CA426" s="2"/>
      <c r="CB426" s="2"/>
      <c r="CC426" s="2"/>
      <c r="CD426" s="2"/>
      <c r="CE426" s="2"/>
    </row>
    <row r="427" spans="78:83">
      <c r="BZ427" s="2"/>
      <c r="CA427" s="2"/>
      <c r="CB427" s="2"/>
      <c r="CC427" s="2"/>
      <c r="CD427" s="2"/>
      <c r="CE427" s="2"/>
    </row>
    <row r="428" spans="78:83">
      <c r="BZ428" s="2"/>
      <c r="CA428" s="2"/>
      <c r="CB428" s="2"/>
      <c r="CC428" s="2"/>
      <c r="CD428" s="2"/>
      <c r="CE428" s="2"/>
    </row>
    <row r="429" spans="78:83">
      <c r="BZ429" s="2"/>
      <c r="CA429" s="2"/>
      <c r="CB429" s="2"/>
      <c r="CC429" s="2"/>
      <c r="CD429" s="2"/>
      <c r="CE429" s="2"/>
    </row>
    <row r="430" spans="78:83">
      <c r="BZ430" s="2"/>
      <c r="CA430" s="2"/>
      <c r="CB430" s="2"/>
      <c r="CC430" s="2"/>
      <c r="CD430" s="2"/>
      <c r="CE430" s="2"/>
    </row>
    <row r="431" spans="78:83">
      <c r="BZ431" s="2"/>
      <c r="CA431" s="2"/>
      <c r="CB431" s="2"/>
      <c r="CC431" s="2"/>
      <c r="CD431" s="2"/>
      <c r="CE431" s="2"/>
    </row>
    <row r="432" spans="78:83">
      <c r="BZ432" s="2"/>
      <c r="CA432" s="2"/>
      <c r="CB432" s="2"/>
      <c r="CC432" s="2"/>
      <c r="CD432" s="2"/>
      <c r="CE432" s="2"/>
    </row>
    <row r="433" spans="78:83">
      <c r="BZ433" s="2"/>
      <c r="CA433" s="2"/>
      <c r="CB433" s="2"/>
      <c r="CC433" s="2"/>
      <c r="CD433" s="2"/>
      <c r="CE433" s="2"/>
    </row>
    <row r="434" spans="78:83">
      <c r="BZ434" s="2"/>
      <c r="CA434" s="2"/>
      <c r="CB434" s="2"/>
      <c r="CC434" s="2"/>
      <c r="CD434" s="2"/>
      <c r="CE434" s="2"/>
    </row>
    <row r="435" spans="78:83">
      <c r="BZ435" s="2"/>
      <c r="CA435" s="2"/>
      <c r="CB435" s="2"/>
      <c r="CC435" s="2"/>
      <c r="CD435" s="2"/>
      <c r="CE435" s="2"/>
    </row>
    <row r="436" spans="78:83">
      <c r="BZ436" s="2"/>
      <c r="CA436" s="2"/>
      <c r="CB436" s="2"/>
      <c r="CC436" s="2"/>
      <c r="CD436" s="2"/>
      <c r="CE436" s="2"/>
    </row>
    <row r="437" spans="78:83">
      <c r="BZ437" s="2"/>
      <c r="CA437" s="2"/>
      <c r="CB437" s="2"/>
      <c r="CC437" s="2"/>
      <c r="CD437" s="2"/>
      <c r="CE437" s="2"/>
    </row>
    <row r="438" spans="78:83">
      <c r="BZ438" s="2"/>
      <c r="CA438" s="2"/>
      <c r="CB438" s="2"/>
      <c r="CC438" s="2"/>
      <c r="CD438" s="2"/>
      <c r="CE438" s="2"/>
    </row>
    <row r="439" spans="78:83">
      <c r="BZ439" s="2"/>
      <c r="CA439" s="2"/>
      <c r="CB439" s="2"/>
      <c r="CC439" s="2"/>
      <c r="CD439" s="2"/>
      <c r="CE439" s="2"/>
    </row>
    <row r="440" spans="78:83">
      <c r="BZ440" s="2"/>
      <c r="CA440" s="2"/>
      <c r="CB440" s="2"/>
      <c r="CC440" s="2"/>
      <c r="CD440" s="2"/>
      <c r="CE440" s="2"/>
    </row>
    <row r="441" spans="78:83">
      <c r="BZ441" s="2"/>
      <c r="CA441" s="2"/>
      <c r="CB441" s="2"/>
      <c r="CC441" s="2"/>
      <c r="CD441" s="2"/>
      <c r="CE441" s="2"/>
    </row>
    <row r="442" spans="78:83">
      <c r="BZ442" s="2"/>
      <c r="CA442" s="2"/>
      <c r="CB442" s="2"/>
      <c r="CC442" s="2"/>
      <c r="CD442" s="2"/>
      <c r="CE442" s="2"/>
    </row>
    <row r="443" spans="78:83">
      <c r="BZ443" s="2"/>
      <c r="CA443" s="2"/>
      <c r="CB443" s="2"/>
      <c r="CC443" s="2"/>
      <c r="CD443" s="2"/>
      <c r="CE443" s="2"/>
    </row>
    <row r="444" spans="78:83">
      <c r="BZ444" s="2"/>
      <c r="CA444" s="2"/>
      <c r="CB444" s="2"/>
      <c r="CC444" s="2"/>
      <c r="CD444" s="2"/>
      <c r="CE444" s="2"/>
    </row>
    <row r="445" spans="78:83">
      <c r="BZ445" s="2"/>
      <c r="CA445" s="2"/>
      <c r="CB445" s="2"/>
      <c r="CC445" s="2"/>
      <c r="CD445" s="2"/>
      <c r="CE445" s="2"/>
    </row>
    <row r="446" spans="78:83">
      <c r="BZ446" s="2"/>
      <c r="CA446" s="2"/>
      <c r="CB446" s="2"/>
      <c r="CC446" s="2"/>
      <c r="CD446" s="2"/>
      <c r="CE446" s="2"/>
    </row>
    <row r="447" spans="78:83">
      <c r="BZ447" s="2"/>
      <c r="CA447" s="2"/>
      <c r="CB447" s="2"/>
      <c r="CC447" s="2"/>
      <c r="CD447" s="2"/>
      <c r="CE447" s="2"/>
    </row>
    <row r="448" spans="78:83">
      <c r="BZ448" s="2"/>
      <c r="CA448" s="2"/>
      <c r="CB448" s="2"/>
      <c r="CC448" s="2"/>
      <c r="CD448" s="2"/>
      <c r="CE448" s="2"/>
    </row>
    <row r="449" spans="78:83">
      <c r="BZ449" s="2"/>
      <c r="CA449" s="2"/>
      <c r="CB449" s="2"/>
      <c r="CC449" s="2"/>
      <c r="CD449" s="2"/>
      <c r="CE449" s="2"/>
    </row>
    <row r="450" spans="78:83">
      <c r="BZ450" s="2"/>
      <c r="CA450" s="2"/>
      <c r="CB450" s="2"/>
      <c r="CC450" s="2"/>
      <c r="CD450" s="2"/>
      <c r="CE450" s="2"/>
    </row>
    <row r="451" spans="78:83">
      <c r="BZ451" s="2"/>
      <c r="CA451" s="2"/>
      <c r="CB451" s="2"/>
      <c r="CC451" s="2"/>
      <c r="CD451" s="2"/>
      <c r="CE451" s="2"/>
    </row>
    <row r="452" spans="78:83">
      <c r="BZ452" s="2"/>
      <c r="CA452" s="2"/>
      <c r="CB452" s="2"/>
      <c r="CC452" s="2"/>
      <c r="CD452" s="2"/>
      <c r="CE452" s="2"/>
    </row>
    <row r="453" spans="78:83">
      <c r="BZ453" s="2"/>
      <c r="CA453" s="2"/>
      <c r="CB453" s="2"/>
      <c r="CC453" s="2"/>
      <c r="CD453" s="2"/>
      <c r="CE453" s="2"/>
    </row>
    <row r="454" spans="78:83">
      <c r="BZ454" s="2"/>
      <c r="CA454" s="2"/>
      <c r="CB454" s="2"/>
      <c r="CC454" s="2"/>
      <c r="CD454" s="2"/>
      <c r="CE454" s="2"/>
    </row>
    <row r="455" spans="78:83">
      <c r="BZ455" s="2"/>
      <c r="CA455" s="2"/>
      <c r="CB455" s="2"/>
      <c r="CC455" s="2"/>
      <c r="CD455" s="2"/>
      <c r="CE455" s="2"/>
    </row>
    <row r="456" spans="78:83">
      <c r="BZ456" s="2"/>
      <c r="CA456" s="2"/>
      <c r="CB456" s="2"/>
      <c r="CC456" s="2"/>
      <c r="CD456" s="2"/>
      <c r="CE456" s="2"/>
    </row>
    <row r="457" spans="78:83">
      <c r="BZ457" s="2"/>
      <c r="CA457" s="2"/>
      <c r="CB457" s="2"/>
      <c r="CC457" s="2"/>
      <c r="CD457" s="2"/>
      <c r="CE457" s="2"/>
    </row>
    <row r="458" spans="78:83">
      <c r="BZ458" s="2"/>
      <c r="CA458" s="2"/>
      <c r="CB458" s="2"/>
      <c r="CC458" s="2"/>
      <c r="CD458" s="2"/>
      <c r="CE458" s="2"/>
    </row>
    <row r="459" spans="78:83">
      <c r="BZ459" s="2"/>
      <c r="CA459" s="2"/>
      <c r="CB459" s="2"/>
      <c r="CC459" s="2"/>
      <c r="CD459" s="2"/>
      <c r="CE459" s="2"/>
    </row>
    <row r="460" spans="78:83">
      <c r="BZ460" s="2"/>
      <c r="CA460" s="2"/>
      <c r="CB460" s="2"/>
      <c r="CC460" s="2"/>
      <c r="CD460" s="2"/>
      <c r="CE460" s="2"/>
    </row>
    <row r="461" spans="78:83">
      <c r="BZ461" s="2"/>
      <c r="CA461" s="2"/>
      <c r="CB461" s="2"/>
      <c r="CC461" s="2"/>
      <c r="CD461" s="2"/>
      <c r="CE461" s="2"/>
    </row>
    <row r="462" spans="78:83">
      <c r="BZ462" s="2"/>
      <c r="CA462" s="2"/>
      <c r="CB462" s="2"/>
      <c r="CC462" s="2"/>
      <c r="CD462" s="2"/>
      <c r="CE462" s="2"/>
    </row>
    <row r="463" spans="78:83">
      <c r="BZ463" s="2"/>
      <c r="CA463" s="2"/>
      <c r="CB463" s="2"/>
      <c r="CC463" s="2"/>
      <c r="CD463" s="2"/>
      <c r="CE463" s="2"/>
    </row>
    <row r="464" spans="78:83">
      <c r="BZ464" s="2"/>
      <c r="CA464" s="2"/>
      <c r="CB464" s="2"/>
      <c r="CC464" s="2"/>
      <c r="CD464" s="2"/>
      <c r="CE464" s="2"/>
    </row>
    <row r="465" spans="78:83">
      <c r="BZ465" s="2"/>
      <c r="CA465" s="2"/>
      <c r="CB465" s="2"/>
      <c r="CC465" s="2"/>
      <c r="CD465" s="2"/>
      <c r="CE465" s="2"/>
    </row>
    <row r="466" spans="78:83">
      <c r="BZ466" s="2"/>
      <c r="CA466" s="2"/>
      <c r="CB466" s="2"/>
      <c r="CC466" s="2"/>
      <c r="CD466" s="2"/>
      <c r="CE466" s="2"/>
    </row>
    <row r="467" spans="78:83">
      <c r="BZ467" s="2"/>
      <c r="CA467" s="2"/>
      <c r="CB467" s="2"/>
      <c r="CC467" s="2"/>
      <c r="CD467" s="2"/>
      <c r="CE467" s="2"/>
    </row>
    <row r="468" spans="78:83">
      <c r="BZ468" s="2"/>
      <c r="CA468" s="2"/>
      <c r="CB468" s="2"/>
      <c r="CC468" s="2"/>
      <c r="CD468" s="2"/>
      <c r="CE468" s="2"/>
    </row>
    <row r="469" spans="78:83">
      <c r="BZ469" s="2"/>
      <c r="CA469" s="2"/>
      <c r="CB469" s="2"/>
      <c r="CC469" s="2"/>
      <c r="CD469" s="2"/>
      <c r="CE469" s="2"/>
    </row>
    <row r="470" spans="78:83">
      <c r="BZ470" s="2"/>
      <c r="CA470" s="2"/>
      <c r="CB470" s="2"/>
      <c r="CC470" s="2"/>
      <c r="CD470" s="2"/>
      <c r="CE470" s="2"/>
    </row>
    <row r="471" spans="78:83">
      <c r="BZ471" s="2"/>
      <c r="CA471" s="2"/>
      <c r="CB471" s="2"/>
      <c r="CC471" s="2"/>
      <c r="CD471" s="2"/>
      <c r="CE471" s="2"/>
    </row>
    <row r="472" spans="78:83">
      <c r="BZ472" s="2"/>
      <c r="CA472" s="2"/>
      <c r="CB472" s="2"/>
      <c r="CC472" s="2"/>
      <c r="CD472" s="2"/>
      <c r="CE472" s="2"/>
    </row>
    <row r="473" spans="78:83">
      <c r="BZ473" s="2"/>
      <c r="CA473" s="2"/>
      <c r="CB473" s="2"/>
      <c r="CC473" s="2"/>
      <c r="CD473" s="2"/>
      <c r="CE473" s="2"/>
    </row>
    <row r="474" spans="78:83">
      <c r="BZ474" s="2"/>
      <c r="CA474" s="2"/>
      <c r="CB474" s="2"/>
      <c r="CC474" s="2"/>
      <c r="CD474" s="2"/>
      <c r="CE474" s="2"/>
    </row>
    <row r="475" spans="78:83">
      <c r="BZ475" s="2"/>
      <c r="CA475" s="2"/>
      <c r="CB475" s="2"/>
      <c r="CC475" s="2"/>
      <c r="CD475" s="2"/>
      <c r="CE475" s="2"/>
    </row>
    <row r="476" spans="78:83">
      <c r="BZ476" s="2"/>
      <c r="CA476" s="2"/>
      <c r="CB476" s="2"/>
      <c r="CC476" s="2"/>
      <c r="CD476" s="2"/>
      <c r="CE476" s="2"/>
    </row>
    <row r="477" spans="78:83">
      <c r="BZ477" s="2"/>
      <c r="CA477" s="2"/>
      <c r="CB477" s="2"/>
      <c r="CC477" s="2"/>
      <c r="CD477" s="2"/>
      <c r="CE477" s="2"/>
    </row>
    <row r="478" spans="78:83">
      <c r="BZ478" s="2"/>
      <c r="CA478" s="2"/>
      <c r="CB478" s="2"/>
      <c r="CC478" s="2"/>
      <c r="CD478" s="2"/>
      <c r="CE478" s="2"/>
    </row>
    <row r="479" spans="78:83">
      <c r="BZ479" s="2"/>
      <c r="CA479" s="2"/>
      <c r="CB479" s="2"/>
      <c r="CC479" s="2"/>
      <c r="CD479" s="2"/>
      <c r="CE479" s="2"/>
    </row>
    <row r="480" spans="78:83">
      <c r="BZ480" s="2"/>
      <c r="CA480" s="2"/>
      <c r="CB480" s="2"/>
      <c r="CC480" s="2"/>
      <c r="CD480" s="2"/>
      <c r="CE480" s="2"/>
    </row>
    <row r="481" spans="78:83">
      <c r="BZ481" s="2"/>
      <c r="CA481" s="2"/>
      <c r="CB481" s="2"/>
      <c r="CC481" s="2"/>
      <c r="CD481" s="2"/>
      <c r="CE481" s="2"/>
    </row>
    <row r="482" spans="78:83">
      <c r="BZ482" s="2"/>
      <c r="CA482" s="2"/>
      <c r="CB482" s="2"/>
      <c r="CC482" s="2"/>
      <c r="CD482" s="2"/>
      <c r="CE482" s="2"/>
    </row>
    <row r="483" spans="78:83">
      <c r="BZ483" s="2"/>
      <c r="CA483" s="2"/>
      <c r="CB483" s="2"/>
      <c r="CC483" s="2"/>
      <c r="CD483" s="2"/>
      <c r="CE483" s="2"/>
    </row>
    <row r="484" spans="78:83">
      <c r="BZ484" s="2"/>
      <c r="CA484" s="2"/>
      <c r="CB484" s="2"/>
      <c r="CC484" s="2"/>
      <c r="CD484" s="2"/>
      <c r="CE484" s="2"/>
    </row>
    <row r="485" spans="78:83">
      <c r="BZ485" s="2"/>
      <c r="CA485" s="2"/>
      <c r="CB485" s="2"/>
      <c r="CC485" s="2"/>
      <c r="CD485" s="2"/>
      <c r="CE485" s="2"/>
    </row>
    <row r="486" spans="78:83">
      <c r="BZ486" s="2"/>
      <c r="CA486" s="2"/>
      <c r="CB486" s="2"/>
      <c r="CC486" s="2"/>
      <c r="CD486" s="2"/>
      <c r="CE486" s="2"/>
    </row>
    <row r="487" spans="78:83">
      <c r="BZ487" s="2"/>
      <c r="CA487" s="2"/>
      <c r="CB487" s="2"/>
      <c r="CC487" s="2"/>
      <c r="CD487" s="2"/>
      <c r="CE487" s="2"/>
    </row>
    <row r="488" spans="78:83">
      <c r="BZ488" s="2"/>
      <c r="CA488" s="2"/>
      <c r="CB488" s="2"/>
      <c r="CC488" s="2"/>
      <c r="CD488" s="2"/>
      <c r="CE488" s="2"/>
    </row>
    <row r="489" spans="78:83">
      <c r="BZ489" s="2"/>
      <c r="CA489" s="2"/>
      <c r="CB489" s="2"/>
      <c r="CC489" s="2"/>
      <c r="CD489" s="2"/>
      <c r="CE489" s="2"/>
    </row>
    <row r="490" spans="78:83">
      <c r="BZ490" s="2"/>
      <c r="CA490" s="2"/>
      <c r="CB490" s="2"/>
      <c r="CC490" s="2"/>
      <c r="CD490" s="2"/>
      <c r="CE490" s="2"/>
    </row>
    <row r="491" spans="78:83">
      <c r="BZ491" s="2"/>
      <c r="CA491" s="2"/>
      <c r="CB491" s="2"/>
      <c r="CC491" s="2"/>
      <c r="CD491" s="2"/>
      <c r="CE491" s="2"/>
    </row>
    <row r="492" spans="78:83">
      <c r="BZ492" s="2"/>
      <c r="CA492" s="2"/>
      <c r="CB492" s="2"/>
      <c r="CC492" s="2"/>
      <c r="CD492" s="2"/>
      <c r="CE492" s="2"/>
    </row>
    <row r="493" spans="78:83">
      <c r="BZ493" s="2"/>
      <c r="CA493" s="2"/>
      <c r="CB493" s="2"/>
      <c r="CC493" s="2"/>
      <c r="CD493" s="2"/>
      <c r="CE493" s="2"/>
    </row>
    <row r="494" spans="78:83">
      <c r="BZ494" s="2"/>
      <c r="CA494" s="2"/>
      <c r="CB494" s="2"/>
      <c r="CC494" s="2"/>
      <c r="CD494" s="2"/>
      <c r="CE494" s="2"/>
    </row>
    <row r="495" spans="78:83">
      <c r="BZ495" s="2"/>
      <c r="CA495" s="2"/>
      <c r="CB495" s="2"/>
      <c r="CC495" s="2"/>
      <c r="CD495" s="2"/>
      <c r="CE495" s="2"/>
    </row>
    <row r="496" spans="78:83">
      <c r="BZ496" s="2"/>
      <c r="CA496" s="2"/>
      <c r="CB496" s="2"/>
      <c r="CC496" s="2"/>
      <c r="CD496" s="2"/>
      <c r="CE496" s="2"/>
    </row>
    <row r="497" spans="78:83">
      <c r="BZ497" s="2"/>
      <c r="CA497" s="2"/>
      <c r="CB497" s="2"/>
      <c r="CC497" s="2"/>
      <c r="CD497" s="2"/>
      <c r="CE497" s="2"/>
    </row>
    <row r="498" spans="78:83">
      <c r="BZ498" s="2"/>
      <c r="CA498" s="2"/>
      <c r="CB498" s="2"/>
      <c r="CC498" s="2"/>
      <c r="CD498" s="2"/>
      <c r="CE498" s="2"/>
    </row>
    <row r="499" spans="78:83">
      <c r="BZ499" s="2"/>
      <c r="CA499" s="2"/>
      <c r="CB499" s="2"/>
      <c r="CC499" s="2"/>
      <c r="CD499" s="2"/>
      <c r="CE499" s="2"/>
    </row>
    <row r="500" spans="78:83">
      <c r="BZ500" s="2"/>
      <c r="CA500" s="2"/>
      <c r="CB500" s="2"/>
      <c r="CC500" s="2"/>
      <c r="CD500" s="2"/>
      <c r="CE500" s="2"/>
    </row>
    <row r="501" spans="78:83">
      <c r="BZ501" s="2"/>
      <c r="CA501" s="2"/>
      <c r="CB501" s="2"/>
      <c r="CC501" s="2"/>
      <c r="CD501" s="2"/>
      <c r="CE501" s="2"/>
    </row>
    <row r="502" spans="78:83">
      <c r="BZ502" s="2"/>
      <c r="CA502" s="2"/>
      <c r="CB502" s="2"/>
      <c r="CC502" s="2"/>
      <c r="CD502" s="2"/>
      <c r="CE502" s="2"/>
    </row>
    <row r="503" spans="78:83">
      <c r="BZ503" s="2"/>
      <c r="CA503" s="2"/>
      <c r="CB503" s="2"/>
      <c r="CC503" s="2"/>
      <c r="CD503" s="2"/>
      <c r="CE503" s="2"/>
    </row>
    <row r="504" spans="78:83">
      <c r="BZ504" s="2"/>
      <c r="CA504" s="2"/>
      <c r="CB504" s="2"/>
      <c r="CC504" s="2"/>
      <c r="CD504" s="2"/>
      <c r="CE504" s="2"/>
    </row>
    <row r="505" spans="78:83">
      <c r="BZ505" s="2"/>
      <c r="CA505" s="2"/>
      <c r="CB505" s="2"/>
      <c r="CC505" s="2"/>
      <c r="CD505" s="2"/>
      <c r="CE505" s="2"/>
    </row>
    <row r="506" spans="78:83">
      <c r="BZ506" s="2"/>
      <c r="CA506" s="2"/>
      <c r="CB506" s="2"/>
      <c r="CC506" s="2"/>
      <c r="CD506" s="2"/>
      <c r="CE506" s="2"/>
    </row>
    <row r="507" spans="78:83">
      <c r="BZ507" s="2"/>
      <c r="CA507" s="2"/>
      <c r="CB507" s="2"/>
      <c r="CC507" s="2"/>
      <c r="CD507" s="2"/>
      <c r="CE507" s="2"/>
    </row>
    <row r="508" spans="78:83">
      <c r="BZ508" s="2"/>
      <c r="CA508" s="2"/>
      <c r="CB508" s="2"/>
      <c r="CC508" s="2"/>
      <c r="CD508" s="2"/>
      <c r="CE508" s="2"/>
    </row>
    <row r="509" spans="78:83">
      <c r="BZ509" s="2"/>
      <c r="CA509" s="2"/>
      <c r="CB509" s="2"/>
      <c r="CC509" s="2"/>
      <c r="CD509" s="2"/>
      <c r="CE509" s="2"/>
    </row>
    <row r="510" spans="78:83">
      <c r="BZ510" s="2"/>
      <c r="CA510" s="2"/>
      <c r="CB510" s="2"/>
      <c r="CC510" s="2"/>
      <c r="CD510" s="2"/>
      <c r="CE510" s="2"/>
    </row>
    <row r="511" spans="78:83">
      <c r="BZ511" s="2"/>
      <c r="CA511" s="2"/>
      <c r="CB511" s="2"/>
      <c r="CC511" s="2"/>
      <c r="CD511" s="2"/>
      <c r="CE511" s="2"/>
    </row>
    <row r="512" spans="78:83">
      <c r="BZ512" s="2"/>
      <c r="CA512" s="2"/>
      <c r="CB512" s="2"/>
      <c r="CC512" s="2"/>
      <c r="CD512" s="2"/>
      <c r="CE512" s="2"/>
    </row>
    <row r="513" spans="78:83">
      <c r="BZ513" s="2"/>
      <c r="CA513" s="2"/>
      <c r="CB513" s="2"/>
      <c r="CC513" s="2"/>
      <c r="CD513" s="2"/>
      <c r="CE513" s="2"/>
    </row>
    <row r="514" spans="78:83">
      <c r="BZ514" s="2"/>
      <c r="CA514" s="2"/>
      <c r="CB514" s="2"/>
      <c r="CC514" s="2"/>
      <c r="CD514" s="2"/>
      <c r="CE514" s="2"/>
    </row>
    <row r="515" spans="78:83">
      <c r="BZ515" s="2"/>
      <c r="CA515" s="2"/>
      <c r="CB515" s="2"/>
      <c r="CC515" s="2"/>
      <c r="CD515" s="2"/>
      <c r="CE515" s="2"/>
    </row>
    <row r="516" spans="78:83">
      <c r="BZ516" s="2"/>
      <c r="CA516" s="2"/>
      <c r="CB516" s="2"/>
      <c r="CC516" s="2"/>
      <c r="CD516" s="2"/>
      <c r="CE516" s="2"/>
    </row>
    <row r="517" spans="78:83">
      <c r="BZ517" s="2"/>
      <c r="CA517" s="2"/>
      <c r="CB517" s="2"/>
      <c r="CC517" s="2"/>
      <c r="CD517" s="2"/>
      <c r="CE517" s="2"/>
    </row>
    <row r="518" spans="78:83">
      <c r="BZ518" s="2"/>
      <c r="CA518" s="2"/>
      <c r="CB518" s="2"/>
      <c r="CC518" s="2"/>
      <c r="CD518" s="2"/>
      <c r="CE518" s="2"/>
    </row>
    <row r="519" spans="78:83">
      <c r="BZ519" s="2"/>
      <c r="CA519" s="2"/>
      <c r="CB519" s="2"/>
      <c r="CC519" s="2"/>
      <c r="CD519" s="2"/>
      <c r="CE519" s="2"/>
    </row>
    <row r="520" spans="78:83">
      <c r="BZ520" s="2"/>
      <c r="CA520" s="2"/>
      <c r="CB520" s="2"/>
      <c r="CC520" s="2"/>
      <c r="CD520" s="2"/>
      <c r="CE520" s="2"/>
    </row>
    <row r="521" spans="78:83">
      <c r="BZ521" s="2"/>
      <c r="CA521" s="2"/>
      <c r="CB521" s="2"/>
      <c r="CC521" s="2"/>
      <c r="CD521" s="2"/>
      <c r="CE521" s="2"/>
    </row>
    <row r="522" spans="78:83">
      <c r="BZ522" s="2"/>
      <c r="CA522" s="2"/>
      <c r="CB522" s="2"/>
      <c r="CC522" s="2"/>
      <c r="CD522" s="2"/>
      <c r="CE522" s="2"/>
    </row>
    <row r="523" spans="78:83">
      <c r="BZ523" s="2"/>
      <c r="CA523" s="2"/>
      <c r="CB523" s="2"/>
      <c r="CC523" s="2"/>
      <c r="CD523" s="2"/>
      <c r="CE523" s="2"/>
    </row>
    <row r="524" spans="78:83">
      <c r="BZ524" s="2"/>
      <c r="CA524" s="2"/>
      <c r="CB524" s="2"/>
      <c r="CC524" s="2"/>
      <c r="CD524" s="2"/>
      <c r="CE524" s="2"/>
    </row>
    <row r="525" spans="78:83">
      <c r="BZ525" s="2"/>
      <c r="CA525" s="2"/>
      <c r="CB525" s="2"/>
      <c r="CC525" s="2"/>
      <c r="CD525" s="2"/>
      <c r="CE525" s="2"/>
    </row>
    <row r="526" spans="78:83">
      <c r="BZ526" s="2"/>
      <c r="CA526" s="2"/>
      <c r="CB526" s="2"/>
      <c r="CC526" s="2"/>
      <c r="CD526" s="2"/>
      <c r="CE526" s="2"/>
    </row>
    <row r="527" spans="78:83">
      <c r="BZ527" s="2"/>
      <c r="CA527" s="2"/>
      <c r="CB527" s="2"/>
      <c r="CC527" s="2"/>
      <c r="CD527" s="2"/>
      <c r="CE527" s="2"/>
    </row>
    <row r="528" spans="78:83">
      <c r="BZ528" s="2"/>
      <c r="CA528" s="2"/>
      <c r="CB528" s="2"/>
      <c r="CC528" s="2"/>
      <c r="CD528" s="2"/>
      <c r="CE528" s="2"/>
    </row>
    <row r="529" spans="78:83">
      <c r="BZ529" s="2"/>
      <c r="CA529" s="2"/>
      <c r="CB529" s="2"/>
      <c r="CC529" s="2"/>
      <c r="CD529" s="2"/>
      <c r="CE529" s="2"/>
    </row>
    <row r="530" spans="78:83">
      <c r="BZ530" s="2"/>
      <c r="CA530" s="2"/>
      <c r="CB530" s="2"/>
      <c r="CC530" s="2"/>
      <c r="CD530" s="2"/>
      <c r="CE530" s="2"/>
    </row>
    <row r="531" spans="78:83">
      <c r="BZ531" s="2"/>
      <c r="CA531" s="2"/>
      <c r="CB531" s="2"/>
      <c r="CC531" s="2"/>
      <c r="CD531" s="2"/>
      <c r="CE531" s="2"/>
    </row>
    <row r="532" spans="78:83">
      <c r="BZ532" s="2"/>
      <c r="CA532" s="2"/>
      <c r="CB532" s="2"/>
      <c r="CC532" s="2"/>
      <c r="CD532" s="2"/>
      <c r="CE532" s="2"/>
    </row>
    <row r="533" spans="78:83">
      <c r="BZ533" s="2"/>
      <c r="CA533" s="2"/>
      <c r="CB533" s="2"/>
      <c r="CC533" s="2"/>
      <c r="CD533" s="2"/>
      <c r="CE533" s="2"/>
    </row>
    <row r="534" spans="78:83">
      <c r="BZ534" s="2"/>
      <c r="CA534" s="2"/>
      <c r="CB534" s="2"/>
      <c r="CC534" s="2"/>
      <c r="CD534" s="2"/>
      <c r="CE534" s="2"/>
    </row>
    <row r="535" spans="78:83">
      <c r="BZ535" s="2"/>
      <c r="CA535" s="2"/>
      <c r="CB535" s="2"/>
      <c r="CC535" s="2"/>
      <c r="CD535" s="2"/>
      <c r="CE535" s="2"/>
    </row>
    <row r="536" spans="78:83">
      <c r="BZ536" s="2"/>
      <c r="CA536" s="2"/>
      <c r="CB536" s="2"/>
      <c r="CC536" s="2"/>
      <c r="CD536" s="2"/>
      <c r="CE536" s="2"/>
    </row>
    <row r="537" spans="78:83">
      <c r="BZ537" s="2"/>
      <c r="CA537" s="2"/>
      <c r="CB537" s="2"/>
      <c r="CC537" s="2"/>
      <c r="CD537" s="2"/>
      <c r="CE537" s="2"/>
    </row>
    <row r="538" spans="78:83">
      <c r="BZ538" s="2"/>
      <c r="CA538" s="2"/>
      <c r="CB538" s="2"/>
      <c r="CC538" s="2"/>
      <c r="CD538" s="2"/>
      <c r="CE538" s="2"/>
    </row>
    <row r="539" spans="78:83">
      <c r="BZ539" s="2"/>
      <c r="CA539" s="2"/>
      <c r="CB539" s="2"/>
      <c r="CC539" s="2"/>
      <c r="CD539" s="2"/>
      <c r="CE539" s="2"/>
    </row>
    <row r="540" spans="78:83">
      <c r="BZ540" s="2"/>
      <c r="CA540" s="2"/>
      <c r="CB540" s="2"/>
      <c r="CC540" s="2"/>
      <c r="CD540" s="2"/>
      <c r="CE540" s="2"/>
    </row>
    <row r="541" spans="78:83">
      <c r="BZ541" s="2"/>
      <c r="CA541" s="2"/>
      <c r="CB541" s="2"/>
      <c r="CC541" s="2"/>
      <c r="CD541" s="2"/>
      <c r="CE541" s="2"/>
    </row>
    <row r="542" spans="78:83">
      <c r="BZ542" s="2"/>
      <c r="CA542" s="2"/>
      <c r="CB542" s="2"/>
      <c r="CC542" s="2"/>
      <c r="CD542" s="2"/>
      <c r="CE542" s="2"/>
    </row>
    <row r="543" spans="78:83">
      <c r="BZ543" s="2"/>
      <c r="CA543" s="2"/>
      <c r="CB543" s="2"/>
      <c r="CC543" s="2"/>
      <c r="CD543" s="2"/>
      <c r="CE543" s="2"/>
    </row>
    <row r="544" spans="78:83">
      <c r="BZ544" s="2"/>
      <c r="CA544" s="2"/>
      <c r="CB544" s="2"/>
      <c r="CC544" s="2"/>
      <c r="CD544" s="2"/>
      <c r="CE544" s="2"/>
    </row>
    <row r="545" spans="78:83">
      <c r="BZ545" s="2"/>
      <c r="CA545" s="2"/>
      <c r="CB545" s="2"/>
      <c r="CC545" s="2"/>
      <c r="CD545" s="2"/>
      <c r="CE545" s="2"/>
    </row>
    <row r="546" spans="78:83">
      <c r="BZ546" s="2"/>
      <c r="CA546" s="2"/>
      <c r="CB546" s="2"/>
      <c r="CC546" s="2"/>
      <c r="CD546" s="2"/>
      <c r="CE546" s="2"/>
    </row>
    <row r="547" spans="78:83">
      <c r="BZ547" s="2"/>
      <c r="CA547" s="2"/>
      <c r="CB547" s="2"/>
      <c r="CC547" s="2"/>
      <c r="CD547" s="2"/>
      <c r="CE547" s="2"/>
    </row>
    <row r="548" spans="78:83">
      <c r="BZ548" s="2"/>
      <c r="CA548" s="2"/>
      <c r="CB548" s="2"/>
      <c r="CC548" s="2"/>
      <c r="CD548" s="2"/>
      <c r="CE548" s="2"/>
    </row>
    <row r="549" spans="78:83">
      <c r="BZ549" s="2"/>
      <c r="CA549" s="2"/>
      <c r="CB549" s="2"/>
      <c r="CC549" s="2"/>
      <c r="CD549" s="2"/>
      <c r="CE549" s="2"/>
    </row>
    <row r="550" spans="78:83">
      <c r="BZ550" s="2"/>
      <c r="CA550" s="2"/>
      <c r="CB550" s="2"/>
      <c r="CC550" s="2"/>
      <c r="CD550" s="2"/>
      <c r="CE550" s="2"/>
    </row>
    <row r="551" spans="78:83">
      <c r="BZ551" s="2"/>
      <c r="CA551" s="2"/>
      <c r="CB551" s="2"/>
      <c r="CC551" s="2"/>
      <c r="CD551" s="2"/>
      <c r="CE551" s="2"/>
    </row>
    <row r="552" spans="78:83">
      <c r="BZ552" s="2"/>
      <c r="CA552" s="2"/>
      <c r="CB552" s="2"/>
      <c r="CC552" s="2"/>
      <c r="CD552" s="2"/>
      <c r="CE552" s="2"/>
    </row>
    <row r="553" spans="78:83">
      <c r="BZ553" s="2"/>
      <c r="CA553" s="2"/>
      <c r="CB553" s="2"/>
      <c r="CC553" s="2"/>
      <c r="CD553" s="2"/>
      <c r="CE553" s="2"/>
    </row>
    <row r="554" spans="78:83">
      <c r="BZ554" s="2"/>
      <c r="CA554" s="2"/>
      <c r="CB554" s="2"/>
      <c r="CC554" s="2"/>
      <c r="CD554" s="2"/>
      <c r="CE554" s="2"/>
    </row>
    <row r="555" spans="78:83">
      <c r="BZ555" s="2"/>
      <c r="CA555" s="2"/>
      <c r="CB555" s="2"/>
      <c r="CC555" s="2"/>
      <c r="CD555" s="2"/>
      <c r="CE555" s="2"/>
    </row>
    <row r="556" spans="78:83">
      <c r="BZ556" s="2"/>
      <c r="CA556" s="2"/>
      <c r="CB556" s="2"/>
      <c r="CC556" s="2"/>
      <c r="CD556" s="2"/>
      <c r="CE556" s="2"/>
    </row>
    <row r="557" spans="78:83">
      <c r="BZ557" s="2"/>
      <c r="CA557" s="2"/>
      <c r="CB557" s="2"/>
      <c r="CC557" s="2"/>
      <c r="CD557" s="2"/>
      <c r="CE557" s="2"/>
    </row>
    <row r="558" spans="78:83">
      <c r="BZ558" s="2"/>
      <c r="CA558" s="2"/>
      <c r="CB558" s="2"/>
      <c r="CC558" s="2"/>
      <c r="CD558" s="2"/>
      <c r="CE558" s="2"/>
    </row>
    <row r="559" spans="78:83">
      <c r="BZ559" s="2"/>
      <c r="CA559" s="2"/>
      <c r="CB559" s="2"/>
      <c r="CC559" s="2"/>
      <c r="CD559" s="2"/>
      <c r="CE559" s="2"/>
    </row>
    <row r="560" spans="78:83">
      <c r="BZ560" s="2"/>
      <c r="CA560" s="2"/>
      <c r="CB560" s="2"/>
      <c r="CC560" s="2"/>
      <c r="CD560" s="2"/>
      <c r="CE560" s="2"/>
    </row>
    <row r="561" spans="78:83">
      <c r="BZ561" s="2"/>
      <c r="CA561" s="2"/>
      <c r="CB561" s="2"/>
      <c r="CC561" s="2"/>
      <c r="CD561" s="2"/>
      <c r="CE561" s="2"/>
    </row>
    <row r="562" spans="78:83">
      <c r="BZ562" s="2"/>
      <c r="CA562" s="2"/>
      <c r="CB562" s="2"/>
      <c r="CC562" s="2"/>
      <c r="CD562" s="2"/>
      <c r="CE562" s="2"/>
    </row>
    <row r="563" spans="78:83">
      <c r="BZ563" s="2"/>
      <c r="CA563" s="2"/>
      <c r="CB563" s="2"/>
      <c r="CC563" s="2"/>
      <c r="CD563" s="2"/>
      <c r="CE563" s="2"/>
    </row>
    <row r="564" spans="78:83">
      <c r="BZ564" s="2"/>
      <c r="CA564" s="2"/>
      <c r="CB564" s="2"/>
      <c r="CC564" s="2"/>
      <c r="CD564" s="2"/>
      <c r="CE564" s="2"/>
    </row>
    <row r="565" spans="78:83">
      <c r="BZ565" s="2"/>
      <c r="CA565" s="2"/>
      <c r="CB565" s="2"/>
      <c r="CC565" s="2"/>
      <c r="CD565" s="2"/>
      <c r="CE565" s="2"/>
    </row>
    <row r="566" spans="78:83">
      <c r="BZ566" s="2"/>
      <c r="CA566" s="2"/>
      <c r="CB566" s="2"/>
      <c r="CC566" s="2"/>
      <c r="CD566" s="2"/>
      <c r="CE566" s="2"/>
    </row>
    <row r="567" spans="78:83">
      <c r="BZ567" s="2"/>
      <c r="CA567" s="2"/>
      <c r="CB567" s="2"/>
      <c r="CC567" s="2"/>
      <c r="CD567" s="2"/>
      <c r="CE567" s="2"/>
    </row>
    <row r="568" spans="78:83">
      <c r="BZ568" s="2"/>
      <c r="CA568" s="2"/>
      <c r="CB568" s="2"/>
      <c r="CC568" s="2"/>
      <c r="CD568" s="2"/>
      <c r="CE568" s="2"/>
    </row>
    <row r="569" spans="78:83">
      <c r="BZ569" s="2"/>
      <c r="CA569" s="2"/>
      <c r="CB569" s="2"/>
      <c r="CC569" s="2"/>
      <c r="CD569" s="2"/>
      <c r="CE569" s="2"/>
    </row>
    <row r="570" spans="78:83">
      <c r="BZ570" s="2"/>
      <c r="CA570" s="2"/>
      <c r="CB570" s="2"/>
      <c r="CC570" s="2"/>
      <c r="CD570" s="2"/>
      <c r="CE570" s="2"/>
    </row>
    <row r="571" spans="78:83">
      <c r="BZ571" s="2"/>
      <c r="CA571" s="2"/>
      <c r="CB571" s="2"/>
      <c r="CC571" s="2"/>
      <c r="CD571" s="2"/>
      <c r="CE571" s="2"/>
    </row>
    <row r="572" spans="78:83">
      <c r="BZ572" s="2"/>
      <c r="CA572" s="2"/>
      <c r="CB572" s="2"/>
      <c r="CC572" s="2"/>
      <c r="CD572" s="2"/>
      <c r="CE572" s="2"/>
    </row>
    <row r="573" spans="78:83">
      <c r="BZ573" s="2"/>
      <c r="CA573" s="2"/>
      <c r="CB573" s="2"/>
      <c r="CC573" s="2"/>
      <c r="CD573" s="2"/>
      <c r="CE573" s="2"/>
    </row>
    <row r="574" spans="78:83">
      <c r="BZ574" s="2"/>
      <c r="CA574" s="2"/>
      <c r="CB574" s="2"/>
      <c r="CC574" s="2"/>
      <c r="CD574" s="2"/>
      <c r="CE574" s="2"/>
    </row>
    <row r="575" spans="78:83">
      <c r="BZ575" s="2"/>
      <c r="CA575" s="2"/>
      <c r="CB575" s="2"/>
      <c r="CC575" s="2"/>
      <c r="CD575" s="2"/>
      <c r="CE575" s="2"/>
    </row>
    <row r="576" spans="78:83">
      <c r="BZ576" s="2"/>
      <c r="CA576" s="2"/>
      <c r="CB576" s="2"/>
      <c r="CC576" s="2"/>
      <c r="CD576" s="2"/>
      <c r="CE576" s="2"/>
    </row>
    <row r="577" spans="78:83">
      <c r="BZ577" s="2"/>
      <c r="CA577" s="2"/>
      <c r="CB577" s="2"/>
      <c r="CC577" s="2"/>
      <c r="CD577" s="2"/>
      <c r="CE577" s="2"/>
    </row>
    <row r="578" spans="78:83">
      <c r="BZ578" s="2"/>
      <c r="CA578" s="2"/>
      <c r="CB578" s="2"/>
      <c r="CC578" s="2"/>
      <c r="CD578" s="2"/>
      <c r="CE578" s="2"/>
    </row>
    <row r="579" spans="78:83">
      <c r="BZ579" s="2"/>
      <c r="CA579" s="2"/>
      <c r="CB579" s="2"/>
      <c r="CC579" s="2"/>
      <c r="CD579" s="2"/>
      <c r="CE579" s="2"/>
    </row>
    <row r="580" spans="78:83">
      <c r="BZ580" s="2"/>
      <c r="CA580" s="2"/>
      <c r="CB580" s="2"/>
      <c r="CC580" s="2"/>
      <c r="CD580" s="2"/>
      <c r="CE580" s="2"/>
    </row>
    <row r="581" spans="78:83">
      <c r="BZ581" s="2"/>
      <c r="CA581" s="2"/>
      <c r="CB581" s="2"/>
      <c r="CC581" s="2"/>
      <c r="CD581" s="2"/>
      <c r="CE581" s="2"/>
    </row>
    <row r="582" spans="78:83">
      <c r="BZ582" s="2"/>
      <c r="CA582" s="2"/>
      <c r="CB582" s="2"/>
      <c r="CC582" s="2"/>
      <c r="CD582" s="2"/>
      <c r="CE582" s="2"/>
    </row>
    <row r="583" spans="78:83">
      <c r="BZ583" s="2"/>
      <c r="CA583" s="2"/>
      <c r="CB583" s="2"/>
      <c r="CC583" s="2"/>
      <c r="CD583" s="2"/>
      <c r="CE583" s="2"/>
    </row>
    <row r="584" spans="78:83">
      <c r="BZ584" s="2"/>
      <c r="CA584" s="2"/>
      <c r="CB584" s="2"/>
      <c r="CC584" s="2"/>
      <c r="CD584" s="2"/>
      <c r="CE584" s="2"/>
    </row>
    <row r="585" spans="78:83">
      <c r="BZ585" s="2"/>
      <c r="CA585" s="2"/>
      <c r="CB585" s="2"/>
      <c r="CC585" s="2"/>
      <c r="CD585" s="2"/>
      <c r="CE585" s="2"/>
    </row>
    <row r="586" spans="78:83">
      <c r="BZ586" s="2"/>
      <c r="CA586" s="2"/>
      <c r="CB586" s="2"/>
      <c r="CC586" s="2"/>
      <c r="CD586" s="2"/>
      <c r="CE586" s="2"/>
    </row>
    <row r="587" spans="78:83">
      <c r="BZ587" s="2"/>
      <c r="CA587" s="2"/>
      <c r="CB587" s="2"/>
      <c r="CC587" s="2"/>
      <c r="CD587" s="2"/>
      <c r="CE587" s="2"/>
    </row>
    <row r="588" spans="78:83">
      <c r="BZ588" s="2"/>
      <c r="CA588" s="2"/>
      <c r="CB588" s="2"/>
      <c r="CC588" s="2"/>
      <c r="CD588" s="2"/>
      <c r="CE588" s="2"/>
    </row>
    <row r="589" spans="78:83">
      <c r="BZ589" s="2"/>
      <c r="CA589" s="2"/>
      <c r="CB589" s="2"/>
      <c r="CC589" s="2"/>
      <c r="CD589" s="2"/>
      <c r="CE589" s="2"/>
    </row>
    <row r="590" spans="78:83">
      <c r="BZ590" s="2"/>
      <c r="CA590" s="2"/>
      <c r="CB590" s="2"/>
      <c r="CC590" s="2"/>
      <c r="CD590" s="2"/>
      <c r="CE590" s="2"/>
    </row>
    <row r="591" spans="78:83">
      <c r="BZ591" s="2"/>
      <c r="CA591" s="2"/>
      <c r="CB591" s="2"/>
      <c r="CC591" s="2"/>
      <c r="CD591" s="2"/>
      <c r="CE591" s="2"/>
    </row>
    <row r="592" spans="78:83">
      <c r="BZ592" s="2"/>
      <c r="CA592" s="2"/>
      <c r="CB592" s="2"/>
      <c r="CC592" s="2"/>
      <c r="CD592" s="2"/>
      <c r="CE592" s="2"/>
    </row>
    <row r="593" spans="78:83">
      <c r="BZ593" s="2"/>
      <c r="CA593" s="2"/>
      <c r="CB593" s="2"/>
      <c r="CC593" s="2"/>
      <c r="CD593" s="2"/>
      <c r="CE593" s="2"/>
    </row>
    <row r="594" spans="78:83">
      <c r="BZ594" s="2"/>
      <c r="CA594" s="2"/>
      <c r="CB594" s="2"/>
      <c r="CC594" s="2"/>
      <c r="CD594" s="2"/>
      <c r="CE594" s="2"/>
    </row>
    <row r="595" spans="78:83">
      <c r="BZ595" s="2"/>
      <c r="CA595" s="2"/>
      <c r="CB595" s="2"/>
      <c r="CC595" s="2"/>
      <c r="CD595" s="2"/>
      <c r="CE595" s="2"/>
    </row>
    <row r="596" spans="78:83">
      <c r="BZ596" s="2"/>
      <c r="CA596" s="2"/>
      <c r="CB596" s="2"/>
      <c r="CC596" s="2"/>
      <c r="CD596" s="2"/>
      <c r="CE596" s="2"/>
    </row>
    <row r="597" spans="78:83">
      <c r="BZ597" s="2"/>
      <c r="CA597" s="2"/>
      <c r="CB597" s="2"/>
      <c r="CC597" s="2"/>
      <c r="CD597" s="2"/>
      <c r="CE597" s="2"/>
    </row>
    <row r="598" spans="78:83">
      <c r="BZ598" s="2"/>
      <c r="CA598" s="2"/>
      <c r="CB598" s="2"/>
      <c r="CC598" s="2"/>
      <c r="CD598" s="2"/>
      <c r="CE598" s="2"/>
    </row>
    <row r="599" spans="78:83">
      <c r="BZ599" s="2"/>
      <c r="CA599" s="2"/>
      <c r="CB599" s="2"/>
      <c r="CC599" s="2"/>
      <c r="CD599" s="2"/>
      <c r="CE599" s="2"/>
    </row>
    <row r="600" spans="78:83">
      <c r="BZ600" s="2"/>
      <c r="CA600" s="2"/>
      <c r="CB600" s="2"/>
      <c r="CC600" s="2"/>
      <c r="CD600" s="2"/>
      <c r="CE600" s="2"/>
    </row>
    <row r="601" spans="78:83">
      <c r="BZ601" s="2"/>
      <c r="CA601" s="2"/>
      <c r="CB601" s="2"/>
      <c r="CC601" s="2"/>
      <c r="CD601" s="2"/>
      <c r="CE601" s="2"/>
    </row>
    <row r="602" spans="78:83">
      <c r="BZ602" s="2"/>
      <c r="CA602" s="2"/>
      <c r="CB602" s="2"/>
      <c r="CC602" s="2"/>
      <c r="CD602" s="2"/>
      <c r="CE602" s="2"/>
    </row>
    <row r="603" spans="78:83">
      <c r="BZ603" s="2"/>
      <c r="CA603" s="2"/>
      <c r="CB603" s="2"/>
      <c r="CC603" s="2"/>
      <c r="CD603" s="2"/>
      <c r="CE603" s="2"/>
    </row>
    <row r="604" spans="78:83">
      <c r="BZ604" s="2"/>
      <c r="CA604" s="2"/>
      <c r="CB604" s="2"/>
      <c r="CC604" s="2"/>
      <c r="CD604" s="2"/>
      <c r="CE604" s="2"/>
    </row>
    <row r="605" spans="78:83">
      <c r="BZ605" s="2"/>
      <c r="CA605" s="2"/>
      <c r="CB605" s="2"/>
      <c r="CC605" s="2"/>
      <c r="CD605" s="2"/>
      <c r="CE605" s="2"/>
    </row>
    <row r="606" spans="78:83">
      <c r="BZ606" s="2"/>
      <c r="CA606" s="2"/>
      <c r="CB606" s="2"/>
      <c r="CC606" s="2"/>
      <c r="CD606" s="2"/>
      <c r="CE606" s="2"/>
    </row>
    <row r="607" spans="78:83">
      <c r="BZ607" s="2"/>
      <c r="CA607" s="2"/>
      <c r="CB607" s="2"/>
      <c r="CC607" s="2"/>
      <c r="CD607" s="2"/>
      <c r="CE607" s="2"/>
    </row>
    <row r="608" spans="78:83">
      <c r="BZ608" s="2"/>
      <c r="CA608" s="2"/>
      <c r="CB608" s="2"/>
      <c r="CC608" s="2"/>
      <c r="CD608" s="2"/>
      <c r="CE608" s="2"/>
    </row>
    <row r="609" spans="78:83">
      <c r="BZ609" s="2"/>
      <c r="CA609" s="2"/>
      <c r="CB609" s="2"/>
      <c r="CC609" s="2"/>
      <c r="CD609" s="2"/>
      <c r="CE609" s="2"/>
    </row>
    <row r="610" spans="78:83">
      <c r="BZ610" s="2"/>
      <c r="CA610" s="2"/>
      <c r="CB610" s="2"/>
      <c r="CC610" s="2"/>
      <c r="CD610" s="2"/>
      <c r="CE610" s="2"/>
    </row>
    <row r="611" spans="78:83">
      <c r="BZ611" s="2"/>
      <c r="CA611" s="2"/>
      <c r="CB611" s="2"/>
      <c r="CC611" s="2"/>
      <c r="CD611" s="2"/>
      <c r="CE611" s="2"/>
    </row>
    <row r="612" spans="78:83">
      <c r="BZ612" s="2"/>
      <c r="CA612" s="2"/>
      <c r="CB612" s="2"/>
      <c r="CC612" s="2"/>
      <c r="CD612" s="2"/>
      <c r="CE612" s="2"/>
    </row>
    <row r="613" spans="78:83">
      <c r="BZ613" s="2"/>
      <c r="CA613" s="2"/>
      <c r="CB613" s="2"/>
      <c r="CC613" s="2"/>
      <c r="CD613" s="2"/>
      <c r="CE613" s="2"/>
    </row>
    <row r="614" spans="78:83">
      <c r="BZ614" s="2"/>
      <c r="CA614" s="2"/>
      <c r="CB614" s="2"/>
      <c r="CC614" s="2"/>
      <c r="CD614" s="2"/>
      <c r="CE614" s="2"/>
    </row>
    <row r="615" spans="78:83">
      <c r="BZ615" s="2"/>
      <c r="CA615" s="2"/>
      <c r="CB615" s="2"/>
      <c r="CC615" s="2"/>
      <c r="CD615" s="2"/>
      <c r="CE615" s="2"/>
    </row>
    <row r="616" spans="78:83">
      <c r="BZ616" s="2"/>
      <c r="CA616" s="2"/>
      <c r="CB616" s="2"/>
      <c r="CC616" s="2"/>
      <c r="CD616" s="2"/>
      <c r="CE616" s="2"/>
    </row>
    <row r="617" spans="78:83">
      <c r="BZ617" s="2"/>
      <c r="CA617" s="2"/>
      <c r="CB617" s="2"/>
      <c r="CC617" s="2"/>
      <c r="CD617" s="2"/>
      <c r="CE617" s="2"/>
    </row>
    <row r="618" spans="78:83">
      <c r="BZ618" s="2"/>
      <c r="CA618" s="2"/>
      <c r="CB618" s="2"/>
      <c r="CC618" s="2"/>
      <c r="CD618" s="2"/>
      <c r="CE618" s="2"/>
    </row>
    <row r="619" spans="78:83">
      <c r="BZ619" s="2"/>
      <c r="CA619" s="2"/>
      <c r="CB619" s="2"/>
      <c r="CC619" s="2"/>
      <c r="CD619" s="2"/>
      <c r="CE619" s="2"/>
    </row>
    <row r="620" spans="78:83">
      <c r="BZ620" s="2"/>
      <c r="CA620" s="2"/>
      <c r="CB620" s="2"/>
      <c r="CC620" s="2"/>
      <c r="CD620" s="2"/>
      <c r="CE620" s="2"/>
    </row>
    <row r="621" spans="78:83">
      <c r="BZ621" s="2"/>
      <c r="CA621" s="2"/>
      <c r="CB621" s="2"/>
      <c r="CC621" s="2"/>
      <c r="CD621" s="2"/>
      <c r="CE621" s="2"/>
    </row>
    <row r="622" spans="78:83">
      <c r="BZ622" s="2"/>
      <c r="CA622" s="2"/>
      <c r="CB622" s="2"/>
      <c r="CC622" s="2"/>
      <c r="CD622" s="2"/>
      <c r="CE622" s="2"/>
    </row>
    <row r="623" spans="78:83">
      <c r="BZ623" s="2"/>
      <c r="CA623" s="2"/>
      <c r="CB623" s="2"/>
      <c r="CC623" s="2"/>
      <c r="CD623" s="2"/>
      <c r="CE623" s="2"/>
    </row>
    <row r="624" spans="78:83">
      <c r="BZ624" s="2"/>
      <c r="CA624" s="2"/>
      <c r="CB624" s="2"/>
      <c r="CC624" s="2"/>
      <c r="CD624" s="2"/>
      <c r="CE624" s="2"/>
    </row>
    <row r="625" spans="78:83">
      <c r="BZ625" s="2"/>
      <c r="CA625" s="2"/>
      <c r="CB625" s="2"/>
      <c r="CC625" s="2"/>
      <c r="CD625" s="2"/>
      <c r="CE625" s="2"/>
    </row>
    <row r="626" spans="78:83">
      <c r="BZ626" s="2"/>
      <c r="CA626" s="2"/>
      <c r="CB626" s="2"/>
      <c r="CC626" s="2"/>
      <c r="CD626" s="2"/>
      <c r="CE626" s="2"/>
    </row>
    <row r="627" spans="78:83">
      <c r="BZ627" s="2"/>
      <c r="CA627" s="2"/>
      <c r="CB627" s="2"/>
      <c r="CC627" s="2"/>
      <c r="CD627" s="2"/>
      <c r="CE627" s="2"/>
    </row>
    <row r="628" spans="78:83">
      <c r="BZ628" s="2"/>
      <c r="CA628" s="2"/>
      <c r="CB628" s="2"/>
      <c r="CC628" s="2"/>
      <c r="CD628" s="2"/>
      <c r="CE628" s="2"/>
    </row>
    <row r="629" spans="78:83">
      <c r="BZ629" s="2"/>
      <c r="CA629" s="2"/>
      <c r="CB629" s="2"/>
      <c r="CC629" s="2"/>
      <c r="CD629" s="2"/>
      <c r="CE629" s="2"/>
    </row>
    <row r="630" spans="78:83">
      <c r="BZ630" s="2"/>
      <c r="CA630" s="2"/>
      <c r="CB630" s="2"/>
      <c r="CC630" s="2"/>
      <c r="CD630" s="2"/>
      <c r="CE630" s="2"/>
    </row>
    <row r="631" spans="78:83">
      <c r="BZ631" s="2"/>
      <c r="CA631" s="2"/>
      <c r="CB631" s="2"/>
      <c r="CC631" s="2"/>
      <c r="CD631" s="2"/>
      <c r="CE631" s="2"/>
    </row>
    <row r="632" spans="78:83">
      <c r="BZ632" s="2"/>
      <c r="CA632" s="2"/>
      <c r="CB632" s="2"/>
      <c r="CC632" s="2"/>
      <c r="CD632" s="2"/>
      <c r="CE632" s="2"/>
    </row>
    <row r="633" spans="78:83">
      <c r="BZ633" s="2"/>
      <c r="CA633" s="2"/>
      <c r="CB633" s="2"/>
      <c r="CC633" s="2"/>
      <c r="CD633" s="2"/>
      <c r="CE633" s="2"/>
    </row>
    <row r="634" spans="78:83">
      <c r="BZ634" s="2"/>
      <c r="CA634" s="2"/>
      <c r="CB634" s="2"/>
      <c r="CC634" s="2"/>
      <c r="CD634" s="2"/>
      <c r="CE634" s="2"/>
    </row>
    <row r="635" spans="78:83">
      <c r="BZ635" s="2"/>
      <c r="CA635" s="2"/>
      <c r="CB635" s="2"/>
      <c r="CC635" s="2"/>
      <c r="CD635" s="2"/>
      <c r="CE635" s="2"/>
    </row>
    <row r="636" spans="78:83">
      <c r="BZ636" s="2"/>
      <c r="CA636" s="2"/>
      <c r="CB636" s="2"/>
      <c r="CC636" s="2"/>
      <c r="CD636" s="2"/>
      <c r="CE636" s="2"/>
    </row>
    <row r="637" spans="78:83">
      <c r="BZ637" s="2"/>
      <c r="CA637" s="2"/>
      <c r="CB637" s="2"/>
      <c r="CC637" s="2"/>
      <c r="CD637" s="2"/>
      <c r="CE637" s="2"/>
    </row>
    <row r="638" spans="78:83">
      <c r="BZ638" s="2"/>
      <c r="CA638" s="2"/>
      <c r="CB638" s="2"/>
      <c r="CC638" s="2"/>
      <c r="CD638" s="2"/>
      <c r="CE638" s="2"/>
    </row>
    <row r="639" spans="78:83">
      <c r="BZ639" s="2"/>
      <c r="CA639" s="2"/>
      <c r="CB639" s="2"/>
      <c r="CC639" s="2"/>
      <c r="CD639" s="2"/>
      <c r="CE639" s="2"/>
    </row>
    <row r="640" spans="78:83">
      <c r="BZ640" s="2"/>
      <c r="CA640" s="2"/>
      <c r="CB640" s="2"/>
      <c r="CC640" s="2"/>
      <c r="CD640" s="2"/>
      <c r="CE640" s="2"/>
    </row>
    <row r="641" spans="78:83">
      <c r="BZ641" s="2"/>
      <c r="CA641" s="2"/>
      <c r="CB641" s="2"/>
      <c r="CC641" s="2"/>
      <c r="CD641" s="2"/>
      <c r="CE641" s="2"/>
    </row>
    <row r="642" spans="78:83">
      <c r="BZ642" s="2"/>
      <c r="CA642" s="2"/>
      <c r="CB642" s="2"/>
      <c r="CC642" s="2"/>
      <c r="CD642" s="2"/>
      <c r="CE642" s="2"/>
    </row>
    <row r="643" spans="78:83">
      <c r="BZ643" s="2"/>
      <c r="CA643" s="2"/>
      <c r="CB643" s="2"/>
      <c r="CC643" s="2"/>
      <c r="CD643" s="2"/>
      <c r="CE643" s="2"/>
    </row>
    <row r="644" spans="78:83">
      <c r="BZ644" s="2"/>
      <c r="CA644" s="2"/>
      <c r="CB644" s="2"/>
      <c r="CC644" s="2"/>
      <c r="CD644" s="2"/>
      <c r="CE644" s="2"/>
    </row>
    <row r="645" spans="78:83">
      <c r="BZ645" s="2"/>
      <c r="CA645" s="2"/>
      <c r="CB645" s="2"/>
      <c r="CC645" s="2"/>
      <c r="CD645" s="2"/>
      <c r="CE645" s="2"/>
    </row>
    <row r="646" spans="78:83">
      <c r="BZ646" s="2"/>
      <c r="CA646" s="2"/>
      <c r="CB646" s="2"/>
      <c r="CC646" s="2"/>
      <c r="CD646" s="2"/>
      <c r="CE646" s="2"/>
    </row>
    <row r="647" spans="78:83">
      <c r="BZ647" s="2"/>
      <c r="CA647" s="2"/>
      <c r="CB647" s="2"/>
      <c r="CC647" s="2"/>
      <c r="CD647" s="2"/>
      <c r="CE647" s="2"/>
    </row>
    <row r="648" spans="78:83">
      <c r="BZ648" s="2"/>
      <c r="CA648" s="2"/>
      <c r="CB648" s="2"/>
      <c r="CC648" s="2"/>
      <c r="CD648" s="2"/>
      <c r="CE648" s="2"/>
    </row>
    <row r="649" spans="78:83">
      <c r="BZ649" s="2"/>
      <c r="CA649" s="2"/>
      <c r="CB649" s="2"/>
      <c r="CC649" s="2"/>
      <c r="CD649" s="2"/>
      <c r="CE649" s="2"/>
    </row>
    <row r="650" spans="78:83">
      <c r="BZ650" s="2"/>
      <c r="CA650" s="2"/>
      <c r="CB650" s="2"/>
      <c r="CC650" s="2"/>
      <c r="CD650" s="2"/>
      <c r="CE650" s="2"/>
    </row>
    <row r="651" spans="78:83">
      <c r="BZ651" s="2"/>
      <c r="CA651" s="2"/>
      <c r="CB651" s="2"/>
      <c r="CC651" s="2"/>
      <c r="CD651" s="2"/>
      <c r="CE651" s="2"/>
    </row>
    <row r="652" spans="78:83">
      <c r="BZ652" s="2"/>
      <c r="CA652" s="2"/>
      <c r="CB652" s="2"/>
      <c r="CC652" s="2"/>
      <c r="CD652" s="2"/>
      <c r="CE652" s="2"/>
    </row>
    <row r="653" spans="78:83">
      <c r="BZ653" s="2"/>
      <c r="CA653" s="2"/>
      <c r="CB653" s="2"/>
      <c r="CC653" s="2"/>
      <c r="CD653" s="2"/>
      <c r="CE653" s="2"/>
    </row>
    <row r="654" spans="78:83">
      <c r="BZ654" s="2"/>
      <c r="CA654" s="2"/>
      <c r="CB654" s="2"/>
      <c r="CC654" s="2"/>
      <c r="CD654" s="2"/>
      <c r="CE654" s="2"/>
    </row>
    <row r="655" spans="78:83">
      <c r="BZ655" s="2"/>
      <c r="CA655" s="2"/>
      <c r="CB655" s="2"/>
      <c r="CC655" s="2"/>
      <c r="CD655" s="2"/>
      <c r="CE655" s="2"/>
    </row>
    <row r="656" spans="78:83">
      <c r="BZ656" s="2"/>
      <c r="CA656" s="2"/>
      <c r="CB656" s="2"/>
      <c r="CC656" s="2"/>
      <c r="CD656" s="2"/>
      <c r="CE656" s="2"/>
    </row>
    <row r="657" spans="78:83">
      <c r="BZ657" s="2"/>
      <c r="CA657" s="2"/>
      <c r="CB657" s="2"/>
      <c r="CC657" s="2"/>
      <c r="CD657" s="2"/>
      <c r="CE657" s="2"/>
    </row>
    <row r="658" spans="78:83">
      <c r="BZ658" s="2"/>
      <c r="CA658" s="2"/>
      <c r="CB658" s="2"/>
      <c r="CC658" s="2"/>
      <c r="CD658" s="2"/>
      <c r="CE658" s="2"/>
    </row>
    <row r="659" spans="78:83">
      <c r="BZ659" s="2"/>
      <c r="CA659" s="2"/>
      <c r="CB659" s="2"/>
      <c r="CC659" s="2"/>
      <c r="CD659" s="2"/>
      <c r="CE659" s="2"/>
    </row>
    <row r="660" spans="78:83">
      <c r="BZ660" s="2"/>
      <c r="CA660" s="2"/>
      <c r="CB660" s="2"/>
      <c r="CC660" s="2"/>
      <c r="CD660" s="2"/>
      <c r="CE660" s="2"/>
    </row>
    <row r="661" spans="78:83">
      <c r="BZ661" s="2"/>
      <c r="CA661" s="2"/>
      <c r="CB661" s="2"/>
      <c r="CC661" s="2"/>
      <c r="CD661" s="2"/>
      <c r="CE661" s="2"/>
    </row>
    <row r="662" spans="78:83">
      <c r="BZ662" s="2"/>
      <c r="CA662" s="2"/>
      <c r="CB662" s="2"/>
      <c r="CC662" s="2"/>
      <c r="CD662" s="2"/>
      <c r="CE662" s="2"/>
    </row>
    <row r="663" spans="78:83">
      <c r="BZ663" s="2"/>
      <c r="CA663" s="2"/>
      <c r="CB663" s="2"/>
      <c r="CC663" s="2"/>
      <c r="CD663" s="2"/>
      <c r="CE663" s="2"/>
    </row>
    <row r="664" spans="78:83">
      <c r="BZ664" s="2"/>
      <c r="CA664" s="2"/>
      <c r="CB664" s="2"/>
      <c r="CC664" s="2"/>
      <c r="CD664" s="2"/>
      <c r="CE664" s="2"/>
    </row>
    <row r="665" spans="78:83">
      <c r="BZ665" s="2"/>
      <c r="CA665" s="2"/>
      <c r="CB665" s="2"/>
      <c r="CC665" s="2"/>
      <c r="CD665" s="2"/>
      <c r="CE665" s="2"/>
    </row>
    <row r="666" spans="78:83">
      <c r="BZ666" s="2"/>
      <c r="CA666" s="2"/>
      <c r="CB666" s="2"/>
      <c r="CC666" s="2"/>
      <c r="CD666" s="2"/>
      <c r="CE666" s="2"/>
    </row>
    <row r="667" spans="78:83">
      <c r="BZ667" s="2"/>
      <c r="CA667" s="2"/>
      <c r="CB667" s="2"/>
      <c r="CC667" s="2"/>
      <c r="CD667" s="2"/>
      <c r="CE667" s="2"/>
    </row>
    <row r="668" spans="78:83">
      <c r="BZ668" s="2"/>
      <c r="CA668" s="2"/>
      <c r="CB668" s="2"/>
      <c r="CC668" s="2"/>
      <c r="CD668" s="2"/>
      <c r="CE668" s="2"/>
    </row>
    <row r="669" spans="78:83">
      <c r="BZ669" s="2"/>
      <c r="CA669" s="2"/>
      <c r="CB669" s="2"/>
      <c r="CC669" s="2"/>
      <c r="CD669" s="2"/>
      <c r="CE669" s="2"/>
    </row>
    <row r="670" spans="78:83">
      <c r="BZ670" s="2"/>
      <c r="CA670" s="2"/>
      <c r="CB670" s="2"/>
      <c r="CC670" s="2"/>
      <c r="CD670" s="2"/>
      <c r="CE670" s="2"/>
    </row>
    <row r="671" spans="78:83">
      <c r="BZ671" s="2"/>
      <c r="CA671" s="2"/>
      <c r="CB671" s="2"/>
      <c r="CC671" s="2"/>
      <c r="CD671" s="2"/>
      <c r="CE671" s="2"/>
    </row>
    <row r="672" spans="78:83">
      <c r="BZ672" s="2"/>
      <c r="CA672" s="2"/>
      <c r="CB672" s="2"/>
      <c r="CC672" s="2"/>
      <c r="CD672" s="2"/>
      <c r="CE672" s="2"/>
    </row>
    <row r="673" spans="78:83">
      <c r="BZ673" s="2"/>
      <c r="CA673" s="2"/>
      <c r="CB673" s="2"/>
      <c r="CC673" s="2"/>
      <c r="CD673" s="2"/>
      <c r="CE673" s="2"/>
    </row>
    <row r="674" spans="78:83">
      <c r="BZ674" s="2"/>
      <c r="CA674" s="2"/>
      <c r="CB674" s="2"/>
      <c r="CC674" s="2"/>
      <c r="CD674" s="2"/>
      <c r="CE674" s="2"/>
    </row>
    <row r="675" spans="78:83">
      <c r="BZ675" s="2"/>
      <c r="CA675" s="2"/>
      <c r="CB675" s="2"/>
      <c r="CC675" s="2"/>
      <c r="CD675" s="2"/>
      <c r="CE675" s="2"/>
    </row>
    <row r="676" spans="78:83">
      <c r="BZ676" s="2"/>
      <c r="CA676" s="2"/>
      <c r="CB676" s="2"/>
      <c r="CC676" s="2"/>
      <c r="CD676" s="2"/>
      <c r="CE676" s="2"/>
    </row>
    <row r="677" spans="78:83">
      <c r="BZ677" s="2"/>
      <c r="CA677" s="2"/>
      <c r="CB677" s="2"/>
      <c r="CC677" s="2"/>
      <c r="CD677" s="2"/>
      <c r="CE677" s="2"/>
    </row>
    <row r="678" spans="78:83">
      <c r="BZ678" s="2"/>
      <c r="CA678" s="2"/>
      <c r="CB678" s="2"/>
      <c r="CC678" s="2"/>
      <c r="CD678" s="2"/>
      <c r="CE678" s="2"/>
    </row>
    <row r="679" spans="78:83">
      <c r="BZ679" s="2"/>
      <c r="CA679" s="2"/>
      <c r="CB679" s="2"/>
      <c r="CC679" s="2"/>
      <c r="CD679" s="2"/>
      <c r="CE679" s="2"/>
    </row>
    <row r="680" spans="78:83">
      <c r="BZ680" s="2"/>
      <c r="CA680" s="2"/>
      <c r="CB680" s="2"/>
      <c r="CC680" s="2"/>
      <c r="CD680" s="2"/>
      <c r="CE680" s="2"/>
    </row>
    <row r="681" spans="78:83">
      <c r="BZ681" s="2"/>
      <c r="CA681" s="2"/>
      <c r="CB681" s="2"/>
      <c r="CC681" s="2"/>
      <c r="CD681" s="2"/>
      <c r="CE681" s="2"/>
    </row>
    <row r="682" spans="78:83">
      <c r="BZ682" s="2"/>
      <c r="CA682" s="2"/>
      <c r="CB682" s="2"/>
      <c r="CC682" s="2"/>
      <c r="CD682" s="2"/>
      <c r="CE682" s="2"/>
    </row>
    <row r="683" spans="78:83">
      <c r="BZ683" s="2"/>
      <c r="CA683" s="2"/>
      <c r="CB683" s="2"/>
      <c r="CC683" s="2"/>
      <c r="CD683" s="2"/>
      <c r="CE683" s="2"/>
    </row>
    <row r="684" spans="78:83">
      <c r="BZ684" s="2"/>
      <c r="CA684" s="2"/>
      <c r="CB684" s="2"/>
      <c r="CC684" s="2"/>
      <c r="CD684" s="2"/>
      <c r="CE684" s="2"/>
    </row>
    <row r="685" spans="78:83">
      <c r="BZ685" s="2"/>
      <c r="CA685" s="2"/>
      <c r="CB685" s="2"/>
      <c r="CC685" s="2"/>
      <c r="CD685" s="2"/>
      <c r="CE685" s="2"/>
    </row>
    <row r="686" spans="78:83">
      <c r="BZ686" s="2"/>
      <c r="CA686" s="2"/>
      <c r="CB686" s="2"/>
      <c r="CC686" s="2"/>
      <c r="CD686" s="2"/>
      <c r="CE686" s="2"/>
    </row>
    <row r="687" spans="78:83">
      <c r="BZ687" s="2"/>
      <c r="CA687" s="2"/>
      <c r="CB687" s="2"/>
      <c r="CC687" s="2"/>
      <c r="CD687" s="2"/>
      <c r="CE687" s="2"/>
    </row>
    <row r="688" spans="78:83">
      <c r="BZ688" s="2"/>
      <c r="CA688" s="2"/>
      <c r="CB688" s="2"/>
      <c r="CC688" s="2"/>
      <c r="CD688" s="2"/>
      <c r="CE688" s="2"/>
    </row>
    <row r="689" spans="78:83">
      <c r="BZ689" s="2"/>
      <c r="CA689" s="2"/>
      <c r="CB689" s="2"/>
      <c r="CC689" s="2"/>
      <c r="CD689" s="2"/>
      <c r="CE689" s="2"/>
    </row>
    <row r="690" spans="78:83">
      <c r="BZ690" s="2"/>
      <c r="CA690" s="2"/>
      <c r="CB690" s="2"/>
      <c r="CC690" s="2"/>
      <c r="CD690" s="2"/>
      <c r="CE690" s="2"/>
    </row>
    <row r="691" spans="78:83">
      <c r="BZ691" s="2"/>
      <c r="CA691" s="2"/>
      <c r="CB691" s="2"/>
      <c r="CC691" s="2"/>
      <c r="CD691" s="2"/>
      <c r="CE691" s="2"/>
    </row>
    <row r="692" spans="78:83">
      <c r="BZ692" s="2"/>
      <c r="CA692" s="2"/>
      <c r="CB692" s="2"/>
      <c r="CC692" s="2"/>
      <c r="CD692" s="2"/>
      <c r="CE692" s="2"/>
    </row>
    <row r="693" spans="78:83">
      <c r="BZ693" s="2"/>
      <c r="CA693" s="2"/>
      <c r="CB693" s="2"/>
      <c r="CC693" s="2"/>
      <c r="CD693" s="2"/>
      <c r="CE693" s="2"/>
    </row>
    <row r="694" spans="78:83">
      <c r="BZ694" s="2"/>
      <c r="CA694" s="2"/>
      <c r="CB694" s="2"/>
      <c r="CC694" s="2"/>
      <c r="CD694" s="2"/>
      <c r="CE694" s="2"/>
    </row>
    <row r="695" spans="78:83">
      <c r="BZ695" s="2"/>
      <c r="CA695" s="2"/>
      <c r="CB695" s="2"/>
      <c r="CC695" s="2"/>
      <c r="CD695" s="2"/>
      <c r="CE695" s="2"/>
    </row>
    <row r="696" spans="78:83">
      <c r="BZ696" s="2"/>
      <c r="CA696" s="2"/>
      <c r="CB696" s="2"/>
      <c r="CC696" s="2"/>
      <c r="CD696" s="2"/>
      <c r="CE696" s="2"/>
    </row>
    <row r="697" spans="78:83">
      <c r="BZ697" s="2"/>
      <c r="CA697" s="2"/>
      <c r="CB697" s="2"/>
      <c r="CC697" s="2"/>
      <c r="CD697" s="2"/>
      <c r="CE697" s="2"/>
    </row>
    <row r="698" spans="78:83">
      <c r="BZ698" s="2"/>
      <c r="CA698" s="2"/>
      <c r="CB698" s="2"/>
      <c r="CC698" s="2"/>
      <c r="CD698" s="2"/>
      <c r="CE698" s="2"/>
    </row>
    <row r="699" spans="78:83">
      <c r="BZ699" s="2"/>
      <c r="CA699" s="2"/>
      <c r="CB699" s="2"/>
      <c r="CC699" s="2"/>
      <c r="CD699" s="2"/>
      <c r="CE699" s="2"/>
    </row>
    <row r="700" spans="78:83">
      <c r="BZ700" s="2"/>
      <c r="CA700" s="2"/>
      <c r="CB700" s="2"/>
      <c r="CC700" s="2"/>
      <c r="CD700" s="2"/>
      <c r="CE700" s="2"/>
    </row>
    <row r="701" spans="78:83">
      <c r="BZ701" s="2"/>
      <c r="CA701" s="2"/>
      <c r="CB701" s="2"/>
      <c r="CC701" s="2"/>
      <c r="CD701" s="2"/>
      <c r="CE701" s="2"/>
    </row>
    <row r="702" spans="78:83">
      <c r="BZ702" s="2"/>
      <c r="CA702" s="2"/>
      <c r="CB702" s="2"/>
      <c r="CC702" s="2"/>
      <c r="CD702" s="2"/>
      <c r="CE702" s="2"/>
    </row>
    <row r="703" spans="78:83">
      <c r="BZ703" s="2"/>
      <c r="CA703" s="2"/>
      <c r="CB703" s="2"/>
      <c r="CC703" s="2"/>
      <c r="CD703" s="2"/>
      <c r="CE703" s="2"/>
    </row>
    <row r="704" spans="78:83">
      <c r="BZ704" s="2"/>
      <c r="CA704" s="2"/>
      <c r="CB704" s="2"/>
      <c r="CC704" s="2"/>
      <c r="CD704" s="2"/>
      <c r="CE704" s="2"/>
    </row>
    <row r="705" spans="78:83">
      <c r="BZ705" s="2"/>
      <c r="CA705" s="2"/>
      <c r="CB705" s="2"/>
      <c r="CC705" s="2"/>
      <c r="CD705" s="2"/>
      <c r="CE705" s="2"/>
    </row>
    <row r="706" spans="78:83">
      <c r="BZ706" s="2"/>
      <c r="CA706" s="2"/>
      <c r="CB706" s="2"/>
      <c r="CC706" s="2"/>
      <c r="CD706" s="2"/>
      <c r="CE706" s="2"/>
    </row>
    <row r="707" spans="78:83">
      <c r="BZ707" s="2"/>
      <c r="CA707" s="2"/>
      <c r="CB707" s="2"/>
      <c r="CC707" s="2"/>
      <c r="CD707" s="2"/>
      <c r="CE707" s="2"/>
    </row>
    <row r="708" spans="78:83">
      <c r="BZ708" s="2"/>
      <c r="CA708" s="2"/>
      <c r="CB708" s="2"/>
      <c r="CC708" s="2"/>
      <c r="CD708" s="2"/>
      <c r="CE708" s="2"/>
    </row>
    <row r="709" spans="78:83">
      <c r="BZ709" s="2"/>
      <c r="CA709" s="2"/>
      <c r="CB709" s="2"/>
      <c r="CC709" s="2"/>
      <c r="CD709" s="2"/>
      <c r="CE709" s="2"/>
    </row>
    <row r="710" spans="78:83">
      <c r="BZ710" s="2"/>
      <c r="CA710" s="2"/>
      <c r="CB710" s="2"/>
      <c r="CC710" s="2"/>
      <c r="CD710" s="2"/>
      <c r="CE710" s="2"/>
    </row>
    <row r="711" spans="78:83">
      <c r="BZ711" s="2"/>
      <c r="CA711" s="2"/>
      <c r="CB711" s="2"/>
      <c r="CC711" s="2"/>
      <c r="CD711" s="2"/>
      <c r="CE711" s="2"/>
    </row>
    <row r="712" spans="78:83">
      <c r="BZ712" s="2"/>
      <c r="CA712" s="2"/>
      <c r="CB712" s="2"/>
      <c r="CC712" s="2"/>
      <c r="CD712" s="2"/>
      <c r="CE712" s="2"/>
    </row>
    <row r="713" spans="78:83">
      <c r="BZ713" s="2"/>
      <c r="CA713" s="2"/>
      <c r="CB713" s="2"/>
      <c r="CC713" s="2"/>
      <c r="CD713" s="2"/>
      <c r="CE713" s="2"/>
    </row>
    <row r="714" spans="78:83">
      <c r="BZ714" s="2"/>
      <c r="CA714" s="2"/>
      <c r="CB714" s="2"/>
      <c r="CC714" s="2"/>
      <c r="CD714" s="2"/>
      <c r="CE714" s="2"/>
    </row>
    <row r="715" spans="78:83">
      <c r="BZ715" s="2"/>
      <c r="CA715" s="2"/>
      <c r="CB715" s="2"/>
      <c r="CC715" s="2"/>
      <c r="CD715" s="2"/>
      <c r="CE715" s="2"/>
    </row>
    <row r="716" spans="78:83">
      <c r="BZ716" s="2"/>
      <c r="CA716" s="2"/>
      <c r="CB716" s="2"/>
      <c r="CC716" s="2"/>
      <c r="CD716" s="2"/>
      <c r="CE716" s="2"/>
    </row>
    <row r="717" spans="78:83">
      <c r="BZ717" s="2"/>
      <c r="CA717" s="2"/>
      <c r="CB717" s="2"/>
      <c r="CC717" s="2"/>
      <c r="CD717" s="2"/>
      <c r="CE717" s="2"/>
    </row>
    <row r="718" spans="78:83">
      <c r="BZ718" s="2"/>
      <c r="CA718" s="2"/>
      <c r="CB718" s="2"/>
      <c r="CC718" s="2"/>
      <c r="CD718" s="2"/>
      <c r="CE718" s="2"/>
    </row>
    <row r="719" spans="78:83">
      <c r="BZ719" s="2"/>
      <c r="CA719" s="2"/>
      <c r="CB719" s="2"/>
      <c r="CC719" s="2"/>
      <c r="CD719" s="2"/>
      <c r="CE719" s="2"/>
    </row>
    <row r="720" spans="78:83">
      <c r="BZ720" s="2"/>
      <c r="CA720" s="2"/>
      <c r="CB720" s="2"/>
      <c r="CC720" s="2"/>
      <c r="CD720" s="2"/>
      <c r="CE720" s="2"/>
    </row>
    <row r="721" spans="78:83">
      <c r="BZ721" s="2"/>
      <c r="CA721" s="2"/>
      <c r="CB721" s="2"/>
      <c r="CC721" s="2"/>
      <c r="CD721" s="2"/>
      <c r="CE721" s="2"/>
    </row>
    <row r="722" spans="78:83">
      <c r="BZ722" s="2"/>
      <c r="CA722" s="2"/>
      <c r="CB722" s="2"/>
      <c r="CC722" s="2"/>
      <c r="CD722" s="2"/>
      <c r="CE722" s="2"/>
    </row>
    <row r="723" spans="78:83">
      <c r="BZ723" s="2"/>
      <c r="CA723" s="2"/>
      <c r="CB723" s="2"/>
      <c r="CC723" s="2"/>
      <c r="CD723" s="2"/>
      <c r="CE723" s="2"/>
    </row>
    <row r="724" spans="78:83">
      <c r="BZ724" s="2"/>
      <c r="CA724" s="2"/>
      <c r="CB724" s="2"/>
      <c r="CC724" s="2"/>
      <c r="CD724" s="2"/>
      <c r="CE724" s="2"/>
    </row>
    <row r="725" spans="78:83">
      <c r="BZ725" s="2"/>
      <c r="CA725" s="2"/>
      <c r="CB725" s="2"/>
      <c r="CC725" s="2"/>
      <c r="CD725" s="2"/>
      <c r="CE725" s="2"/>
    </row>
    <row r="726" spans="78:83">
      <c r="BZ726" s="2"/>
      <c r="CA726" s="2"/>
      <c r="CB726" s="2"/>
      <c r="CC726" s="2"/>
      <c r="CD726" s="2"/>
      <c r="CE726" s="2"/>
    </row>
    <row r="727" spans="78:83">
      <c r="BZ727" s="2"/>
      <c r="CA727" s="2"/>
      <c r="CB727" s="2"/>
      <c r="CC727" s="2"/>
      <c r="CD727" s="2"/>
      <c r="CE727" s="2"/>
    </row>
    <row r="728" spans="78:83">
      <c r="BZ728" s="2"/>
      <c r="CA728" s="2"/>
      <c r="CB728" s="2"/>
      <c r="CC728" s="2"/>
      <c r="CD728" s="2"/>
      <c r="CE728" s="2"/>
    </row>
    <row r="729" spans="78:83">
      <c r="BZ729" s="2"/>
      <c r="CA729" s="2"/>
      <c r="CB729" s="2"/>
      <c r="CC729" s="2"/>
      <c r="CD729" s="2"/>
      <c r="CE729" s="2"/>
    </row>
    <row r="730" spans="78:83">
      <c r="BZ730" s="2"/>
      <c r="CA730" s="2"/>
      <c r="CB730" s="2"/>
      <c r="CC730" s="2"/>
      <c r="CD730" s="2"/>
      <c r="CE730" s="2"/>
    </row>
    <row r="731" spans="78:83">
      <c r="BZ731" s="2"/>
      <c r="CA731" s="2"/>
      <c r="CB731" s="2"/>
      <c r="CC731" s="2"/>
      <c r="CD731" s="2"/>
      <c r="CE731" s="2"/>
    </row>
    <row r="732" spans="78:83">
      <c r="BZ732" s="2"/>
      <c r="CA732" s="2"/>
      <c r="CB732" s="2"/>
      <c r="CC732" s="2"/>
      <c r="CD732" s="2"/>
      <c r="CE732" s="2"/>
    </row>
    <row r="733" spans="78:83">
      <c r="BZ733" s="2"/>
      <c r="CA733" s="2"/>
      <c r="CB733" s="2"/>
      <c r="CC733" s="2"/>
      <c r="CD733" s="2"/>
      <c r="CE733" s="2"/>
    </row>
    <row r="734" spans="78:83">
      <c r="BZ734" s="2"/>
      <c r="CA734" s="2"/>
      <c r="CB734" s="2"/>
      <c r="CC734" s="2"/>
      <c r="CD734" s="2"/>
      <c r="CE734" s="2"/>
    </row>
    <row r="735" spans="78:83">
      <c r="BZ735" s="2"/>
      <c r="CA735" s="2"/>
      <c r="CB735" s="2"/>
      <c r="CC735" s="2"/>
      <c r="CD735" s="2"/>
      <c r="CE735" s="2"/>
    </row>
    <row r="736" spans="78:83">
      <c r="BZ736" s="2"/>
      <c r="CA736" s="2"/>
      <c r="CB736" s="2"/>
      <c r="CC736" s="2"/>
      <c r="CD736" s="2"/>
      <c r="CE736" s="2"/>
    </row>
    <row r="737" spans="78:83">
      <c r="BZ737" s="2"/>
      <c r="CA737" s="2"/>
      <c r="CB737" s="2"/>
      <c r="CC737" s="2"/>
      <c r="CD737" s="2"/>
      <c r="CE737" s="2"/>
    </row>
    <row r="738" spans="78:83">
      <c r="BZ738" s="2"/>
      <c r="CA738" s="2"/>
      <c r="CB738" s="2"/>
      <c r="CC738" s="2"/>
      <c r="CD738" s="2"/>
      <c r="CE738" s="2"/>
    </row>
    <row r="739" spans="78:83">
      <c r="BZ739" s="2"/>
      <c r="CA739" s="2"/>
      <c r="CB739" s="2"/>
      <c r="CC739" s="2"/>
      <c r="CD739" s="2"/>
      <c r="CE739" s="2"/>
    </row>
    <row r="740" spans="78:83">
      <c r="BZ740" s="2"/>
      <c r="CA740" s="2"/>
      <c r="CB740" s="2"/>
      <c r="CC740" s="2"/>
      <c r="CD740" s="2"/>
      <c r="CE740" s="2"/>
    </row>
    <row r="741" spans="78:83">
      <c r="BZ741" s="2"/>
      <c r="CA741" s="2"/>
      <c r="CB741" s="2"/>
      <c r="CC741" s="2"/>
      <c r="CD741" s="2"/>
      <c r="CE741" s="2"/>
    </row>
    <row r="742" spans="78:83">
      <c r="BZ742" s="2"/>
      <c r="CA742" s="2"/>
      <c r="CB742" s="2"/>
      <c r="CC742" s="2"/>
      <c r="CD742" s="2"/>
      <c r="CE742" s="2"/>
    </row>
    <row r="743" spans="78:83">
      <c r="BZ743" s="2"/>
      <c r="CA743" s="2"/>
      <c r="CB743" s="2"/>
      <c r="CC743" s="2"/>
      <c r="CD743" s="2"/>
      <c r="CE743" s="2"/>
    </row>
    <row r="744" spans="78:83">
      <c r="BZ744" s="2"/>
      <c r="CA744" s="2"/>
      <c r="CB744" s="2"/>
      <c r="CC744" s="2"/>
      <c r="CD744" s="2"/>
      <c r="CE744" s="2"/>
    </row>
    <row r="745" spans="78:83">
      <c r="BZ745" s="2"/>
      <c r="CA745" s="2"/>
      <c r="CB745" s="2"/>
      <c r="CC745" s="2"/>
      <c r="CD745" s="2"/>
      <c r="CE745" s="2"/>
    </row>
    <row r="746" spans="78:83">
      <c r="BZ746" s="2"/>
      <c r="CA746" s="2"/>
      <c r="CB746" s="2"/>
      <c r="CC746" s="2"/>
      <c r="CD746" s="2"/>
      <c r="CE746" s="2"/>
    </row>
    <row r="747" spans="78:83">
      <c r="BZ747" s="2"/>
      <c r="CA747" s="2"/>
      <c r="CB747" s="2"/>
      <c r="CC747" s="2"/>
      <c r="CD747" s="2"/>
      <c r="CE747" s="2"/>
    </row>
    <row r="748" spans="78:83">
      <c r="BZ748" s="2"/>
      <c r="CA748" s="2"/>
      <c r="CB748" s="2"/>
      <c r="CC748" s="2"/>
      <c r="CD748" s="2"/>
      <c r="CE748" s="2"/>
    </row>
    <row r="749" spans="78:83">
      <c r="BZ749" s="2"/>
      <c r="CA749" s="2"/>
      <c r="CB749" s="2"/>
      <c r="CC749" s="2"/>
      <c r="CD749" s="2"/>
      <c r="CE749" s="2"/>
    </row>
    <row r="750" spans="78:83">
      <c r="BZ750" s="2"/>
      <c r="CA750" s="2"/>
      <c r="CB750" s="2"/>
      <c r="CC750" s="2"/>
      <c r="CD750" s="2"/>
      <c r="CE750" s="2"/>
    </row>
    <row r="751" spans="78:83">
      <c r="BZ751" s="2"/>
      <c r="CA751" s="2"/>
      <c r="CB751" s="2"/>
      <c r="CC751" s="2"/>
      <c r="CD751" s="2"/>
      <c r="CE751" s="2"/>
    </row>
    <row r="752" spans="78:83">
      <c r="BZ752" s="2"/>
      <c r="CA752" s="2"/>
      <c r="CB752" s="2"/>
      <c r="CC752" s="2"/>
      <c r="CD752" s="2"/>
      <c r="CE752" s="2"/>
    </row>
    <row r="753" spans="78:83">
      <c r="BZ753" s="2"/>
      <c r="CA753" s="2"/>
      <c r="CB753" s="2"/>
      <c r="CC753" s="2"/>
      <c r="CD753" s="2"/>
      <c r="CE753" s="2"/>
    </row>
    <row r="754" spans="78:83">
      <c r="BZ754" s="2"/>
      <c r="CA754" s="2"/>
      <c r="CB754" s="2"/>
      <c r="CC754" s="2"/>
      <c r="CD754" s="2"/>
      <c r="CE754" s="2"/>
    </row>
    <row r="755" spans="78:83">
      <c r="BZ755" s="2"/>
      <c r="CA755" s="2"/>
      <c r="CB755" s="2"/>
      <c r="CC755" s="2"/>
      <c r="CD755" s="2"/>
      <c r="CE755" s="2"/>
    </row>
    <row r="756" spans="78:83">
      <c r="BZ756" s="2"/>
      <c r="CA756" s="2"/>
      <c r="CB756" s="2"/>
      <c r="CC756" s="2"/>
      <c r="CD756" s="2"/>
      <c r="CE756" s="2"/>
    </row>
    <row r="757" spans="78:83">
      <c r="BZ757" s="2"/>
      <c r="CA757" s="2"/>
      <c r="CB757" s="2"/>
      <c r="CC757" s="2"/>
      <c r="CD757" s="2"/>
      <c r="CE757" s="2"/>
    </row>
    <row r="758" spans="78:83">
      <c r="BZ758" s="2"/>
      <c r="CA758" s="2"/>
      <c r="CB758" s="2"/>
      <c r="CC758" s="2"/>
      <c r="CD758" s="2"/>
      <c r="CE758" s="2"/>
    </row>
    <row r="759" spans="78:83">
      <c r="BZ759" s="2"/>
      <c r="CA759" s="2"/>
      <c r="CB759" s="2"/>
      <c r="CC759" s="2"/>
      <c r="CD759" s="2"/>
      <c r="CE759" s="2"/>
    </row>
    <row r="760" spans="78:83">
      <c r="BZ760" s="2"/>
      <c r="CA760" s="2"/>
      <c r="CB760" s="2"/>
      <c r="CC760" s="2"/>
      <c r="CD760" s="2"/>
      <c r="CE760" s="2"/>
    </row>
    <row r="761" spans="78:83">
      <c r="BZ761" s="2"/>
      <c r="CA761" s="2"/>
      <c r="CB761" s="2"/>
      <c r="CC761" s="2"/>
      <c r="CD761" s="2"/>
      <c r="CE761" s="2"/>
    </row>
    <row r="762" spans="78:83">
      <c r="BZ762" s="2"/>
      <c r="CA762" s="2"/>
      <c r="CB762" s="2"/>
      <c r="CC762" s="2"/>
      <c r="CD762" s="2"/>
      <c r="CE762" s="2"/>
    </row>
    <row r="763" spans="78:83">
      <c r="BZ763" s="2"/>
      <c r="CA763" s="2"/>
      <c r="CB763" s="2"/>
      <c r="CC763" s="2"/>
      <c r="CD763" s="2"/>
      <c r="CE763" s="2"/>
    </row>
    <row r="764" spans="78:83">
      <c r="BZ764" s="2"/>
      <c r="CA764" s="2"/>
      <c r="CB764" s="2"/>
      <c r="CC764" s="2"/>
      <c r="CD764" s="2"/>
      <c r="CE764" s="2"/>
    </row>
    <row r="765" spans="78:83">
      <c r="BZ765" s="2"/>
      <c r="CA765" s="2"/>
      <c r="CB765" s="2"/>
      <c r="CC765" s="2"/>
      <c r="CD765" s="2"/>
      <c r="CE765" s="2"/>
    </row>
    <row r="766" spans="78:83">
      <c r="BZ766" s="2"/>
      <c r="CA766" s="2"/>
      <c r="CB766" s="2"/>
      <c r="CC766" s="2"/>
      <c r="CD766" s="2"/>
      <c r="CE766" s="2"/>
    </row>
    <row r="767" spans="78:83">
      <c r="BZ767" s="2"/>
      <c r="CA767" s="2"/>
      <c r="CB767" s="2"/>
      <c r="CC767" s="2"/>
      <c r="CD767" s="2"/>
      <c r="CE767" s="2"/>
    </row>
    <row r="768" spans="78:83">
      <c r="BZ768" s="2"/>
      <c r="CA768" s="2"/>
      <c r="CB768" s="2"/>
      <c r="CC768" s="2"/>
      <c r="CD768" s="2"/>
      <c r="CE768" s="2"/>
    </row>
    <row r="769" spans="78:83">
      <c r="BZ769" s="2"/>
      <c r="CA769" s="2"/>
      <c r="CB769" s="2"/>
      <c r="CC769" s="2"/>
      <c r="CD769" s="2"/>
      <c r="CE769" s="2"/>
    </row>
    <row r="770" spans="78:83">
      <c r="BZ770" s="2"/>
      <c r="CA770" s="2"/>
      <c r="CB770" s="2"/>
      <c r="CC770" s="2"/>
      <c r="CD770" s="2"/>
      <c r="CE770" s="2"/>
    </row>
    <row r="771" spans="78:83">
      <c r="BZ771" s="2"/>
      <c r="CA771" s="2"/>
      <c r="CB771" s="2"/>
      <c r="CC771" s="2"/>
      <c r="CD771" s="2"/>
      <c r="CE771" s="2"/>
    </row>
    <row r="772" spans="78:83">
      <c r="BZ772" s="2"/>
      <c r="CA772" s="2"/>
      <c r="CB772" s="2"/>
      <c r="CC772" s="2"/>
      <c r="CD772" s="2"/>
      <c r="CE772" s="2"/>
    </row>
    <row r="773" spans="78:83">
      <c r="BZ773" s="2"/>
      <c r="CA773" s="2"/>
      <c r="CB773" s="2"/>
      <c r="CC773" s="2"/>
      <c r="CD773" s="2"/>
      <c r="CE773" s="2"/>
    </row>
    <row r="774" spans="78:83">
      <c r="BZ774" s="2"/>
      <c r="CA774" s="2"/>
      <c r="CB774" s="2"/>
      <c r="CC774" s="2"/>
      <c r="CD774" s="2"/>
      <c r="CE774" s="2"/>
    </row>
    <row r="775" spans="78:83">
      <c r="BZ775" s="2"/>
      <c r="CA775" s="2"/>
      <c r="CB775" s="2"/>
      <c r="CC775" s="2"/>
      <c r="CD775" s="2"/>
      <c r="CE775" s="2"/>
    </row>
    <row r="776" spans="78:83">
      <c r="BZ776" s="2"/>
      <c r="CA776" s="2"/>
      <c r="CB776" s="2"/>
      <c r="CC776" s="2"/>
      <c r="CD776" s="2"/>
      <c r="CE776" s="2"/>
    </row>
    <row r="777" spans="78:83">
      <c r="BZ777" s="2"/>
      <c r="CA777" s="2"/>
      <c r="CB777" s="2"/>
      <c r="CC777" s="2"/>
      <c r="CD777" s="2"/>
      <c r="CE777" s="2"/>
    </row>
    <row r="778" spans="78:83">
      <c r="BZ778" s="2"/>
      <c r="CA778" s="2"/>
      <c r="CB778" s="2"/>
      <c r="CC778" s="2"/>
      <c r="CD778" s="2"/>
      <c r="CE778" s="2"/>
    </row>
    <row r="779" spans="78:83">
      <c r="BZ779" s="2"/>
      <c r="CA779" s="2"/>
      <c r="CB779" s="2"/>
      <c r="CC779" s="2"/>
      <c r="CD779" s="2"/>
      <c r="CE779" s="2"/>
    </row>
    <row r="780" spans="78:83">
      <c r="BZ780" s="2"/>
      <c r="CA780" s="2"/>
      <c r="CB780" s="2"/>
      <c r="CC780" s="2"/>
      <c r="CD780" s="2"/>
      <c r="CE780" s="2"/>
    </row>
    <row r="781" spans="78:83">
      <c r="BZ781" s="2"/>
      <c r="CA781" s="2"/>
      <c r="CB781" s="2"/>
      <c r="CC781" s="2"/>
      <c r="CD781" s="2"/>
      <c r="CE781" s="2"/>
    </row>
    <row r="782" spans="78:83">
      <c r="BZ782" s="2"/>
      <c r="CA782" s="2"/>
      <c r="CB782" s="2"/>
      <c r="CC782" s="2"/>
      <c r="CD782" s="2"/>
      <c r="CE782" s="2"/>
    </row>
    <row r="783" spans="78:83">
      <c r="BZ783" s="2"/>
      <c r="CA783" s="2"/>
      <c r="CB783" s="2"/>
      <c r="CC783" s="2"/>
      <c r="CD783" s="2"/>
      <c r="CE783" s="2"/>
    </row>
    <row r="784" spans="78:83">
      <c r="BZ784" s="2"/>
      <c r="CA784" s="2"/>
      <c r="CB784" s="2"/>
      <c r="CC784" s="2"/>
      <c r="CD784" s="2"/>
      <c r="CE784" s="2"/>
    </row>
    <row r="785" spans="78:83">
      <c r="BZ785" s="2"/>
      <c r="CA785" s="2"/>
      <c r="CB785" s="2"/>
      <c r="CC785" s="2"/>
      <c r="CD785" s="2"/>
      <c r="CE785" s="2"/>
    </row>
    <row r="786" spans="78:83">
      <c r="BZ786" s="2"/>
      <c r="CA786" s="2"/>
      <c r="CB786" s="2"/>
      <c r="CC786" s="2"/>
      <c r="CD786" s="2"/>
      <c r="CE786" s="2"/>
    </row>
    <row r="787" spans="78:83">
      <c r="BZ787" s="2"/>
      <c r="CA787" s="2"/>
      <c r="CB787" s="2"/>
      <c r="CC787" s="2"/>
      <c r="CD787" s="2"/>
      <c r="CE787" s="2"/>
    </row>
    <row r="788" spans="78:83">
      <c r="BZ788" s="2"/>
      <c r="CA788" s="2"/>
      <c r="CB788" s="2"/>
      <c r="CC788" s="2"/>
      <c r="CD788" s="2"/>
      <c r="CE788" s="2"/>
    </row>
    <row r="789" spans="78:83">
      <c r="BZ789" s="2"/>
      <c r="CA789" s="2"/>
      <c r="CB789" s="2"/>
      <c r="CC789" s="2"/>
      <c r="CD789" s="2"/>
      <c r="CE789" s="2"/>
    </row>
    <row r="790" spans="78:83">
      <c r="BZ790" s="2"/>
      <c r="CA790" s="2"/>
      <c r="CB790" s="2"/>
      <c r="CC790" s="2"/>
      <c r="CD790" s="2"/>
      <c r="CE790" s="2"/>
    </row>
    <row r="791" spans="78:83">
      <c r="BZ791" s="2"/>
      <c r="CA791" s="2"/>
      <c r="CB791" s="2"/>
      <c r="CC791" s="2"/>
      <c r="CD791" s="2"/>
      <c r="CE791" s="2"/>
    </row>
    <row r="792" spans="78:83">
      <c r="BZ792" s="2"/>
      <c r="CA792" s="2"/>
      <c r="CB792" s="2"/>
      <c r="CC792" s="2"/>
      <c r="CD792" s="2"/>
      <c r="CE792" s="2"/>
    </row>
    <row r="793" spans="78:83">
      <c r="BZ793" s="2"/>
      <c r="CA793" s="2"/>
      <c r="CB793" s="2"/>
      <c r="CC793" s="2"/>
      <c r="CD793" s="2"/>
      <c r="CE793" s="2"/>
    </row>
    <row r="794" spans="78:83">
      <c r="BZ794" s="2"/>
      <c r="CA794" s="2"/>
      <c r="CB794" s="2"/>
      <c r="CC794" s="2"/>
      <c r="CD794" s="2"/>
      <c r="CE794" s="2"/>
    </row>
    <row r="795" spans="78:83">
      <c r="BZ795" s="2"/>
      <c r="CA795" s="2"/>
      <c r="CB795" s="2"/>
      <c r="CC795" s="2"/>
      <c r="CD795" s="2"/>
      <c r="CE795" s="2"/>
    </row>
    <row r="796" spans="78:83">
      <c r="BZ796" s="2"/>
      <c r="CA796" s="2"/>
      <c r="CB796" s="2"/>
      <c r="CC796" s="2"/>
      <c r="CD796" s="2"/>
      <c r="CE796" s="2"/>
    </row>
    <row r="797" spans="78:83">
      <c r="BZ797" s="2"/>
      <c r="CA797" s="2"/>
      <c r="CB797" s="2"/>
      <c r="CC797" s="2"/>
      <c r="CD797" s="2"/>
      <c r="CE797" s="2"/>
    </row>
    <row r="798" spans="78:83">
      <c r="BZ798" s="2"/>
      <c r="CA798" s="2"/>
      <c r="CB798" s="2"/>
      <c r="CC798" s="2"/>
      <c r="CD798" s="2"/>
      <c r="CE798" s="2"/>
    </row>
    <row r="799" spans="78:83">
      <c r="BZ799" s="2"/>
      <c r="CA799" s="2"/>
      <c r="CB799" s="2"/>
      <c r="CC799" s="2"/>
      <c r="CD799" s="2"/>
      <c r="CE799" s="2"/>
    </row>
    <row r="800" spans="78:83">
      <c r="BZ800" s="2"/>
      <c r="CA800" s="2"/>
      <c r="CB800" s="2"/>
      <c r="CC800" s="2"/>
      <c r="CD800" s="2"/>
      <c r="CE800" s="2"/>
    </row>
    <row r="801" spans="78:83">
      <c r="BZ801" s="2"/>
      <c r="CA801" s="2"/>
      <c r="CB801" s="2"/>
      <c r="CC801" s="2"/>
      <c r="CD801" s="2"/>
      <c r="CE801" s="2"/>
    </row>
    <row r="802" spans="78:83">
      <c r="BZ802" s="2"/>
      <c r="CA802" s="2"/>
      <c r="CB802" s="2"/>
      <c r="CC802" s="2"/>
      <c r="CD802" s="2"/>
      <c r="CE802" s="2"/>
    </row>
    <row r="803" spans="78:83">
      <c r="BZ803" s="2"/>
      <c r="CA803" s="2"/>
      <c r="CB803" s="2"/>
      <c r="CC803" s="2"/>
      <c r="CD803" s="2"/>
      <c r="CE803" s="2"/>
    </row>
    <row r="804" spans="78:83">
      <c r="BZ804" s="2"/>
      <c r="CA804" s="2"/>
      <c r="CB804" s="2"/>
      <c r="CC804" s="2"/>
      <c r="CD804" s="2"/>
      <c r="CE804" s="2"/>
    </row>
    <row r="805" spans="78:83">
      <c r="BZ805" s="2"/>
      <c r="CA805" s="2"/>
      <c r="CB805" s="2"/>
      <c r="CC805" s="2"/>
      <c r="CD805" s="2"/>
      <c r="CE805" s="2"/>
    </row>
    <row r="806" spans="78:83">
      <c r="BZ806" s="2"/>
      <c r="CA806" s="2"/>
      <c r="CB806" s="2"/>
      <c r="CC806" s="2"/>
      <c r="CD806" s="2"/>
      <c r="CE806" s="2"/>
    </row>
    <row r="807" spans="78:83">
      <c r="BZ807" s="2"/>
      <c r="CA807" s="2"/>
      <c r="CB807" s="2"/>
      <c r="CC807" s="2"/>
      <c r="CD807" s="2"/>
      <c r="CE807" s="2"/>
    </row>
    <row r="808" spans="78:83">
      <c r="BZ808" s="2"/>
      <c r="CA808" s="2"/>
      <c r="CB808" s="2"/>
      <c r="CC808" s="2"/>
      <c r="CD808" s="2"/>
      <c r="CE808" s="2"/>
    </row>
    <row r="809" spans="78:83">
      <c r="BZ809" s="2"/>
      <c r="CA809" s="2"/>
      <c r="CB809" s="2"/>
      <c r="CC809" s="2"/>
      <c r="CD809" s="2"/>
      <c r="CE809" s="2"/>
    </row>
    <row r="810" spans="78:83">
      <c r="BZ810" s="2"/>
      <c r="CA810" s="2"/>
      <c r="CB810" s="2"/>
      <c r="CC810" s="2"/>
      <c r="CD810" s="2"/>
      <c r="CE810" s="2"/>
    </row>
    <row r="811" spans="78:83">
      <c r="BZ811" s="2"/>
      <c r="CA811" s="2"/>
      <c r="CB811" s="2"/>
      <c r="CC811" s="2"/>
      <c r="CD811" s="2"/>
      <c r="CE811" s="2"/>
    </row>
    <row r="812" spans="78:83">
      <c r="BZ812" s="2"/>
      <c r="CA812" s="2"/>
      <c r="CB812" s="2"/>
      <c r="CC812" s="2"/>
      <c r="CD812" s="2"/>
      <c r="CE812" s="2"/>
    </row>
    <row r="813" spans="78:83">
      <c r="BZ813" s="2"/>
      <c r="CA813" s="2"/>
      <c r="CB813" s="2"/>
      <c r="CC813" s="2"/>
      <c r="CD813" s="2"/>
      <c r="CE813" s="2"/>
    </row>
    <row r="814" spans="78:83">
      <c r="BZ814" s="2"/>
      <c r="CA814" s="2"/>
      <c r="CB814" s="2"/>
      <c r="CC814" s="2"/>
      <c r="CD814" s="2"/>
      <c r="CE814" s="2"/>
    </row>
    <row r="815" spans="78:83">
      <c r="BZ815" s="2"/>
      <c r="CA815" s="2"/>
      <c r="CB815" s="2"/>
      <c r="CC815" s="2"/>
      <c r="CD815" s="2"/>
      <c r="CE815" s="2"/>
    </row>
    <row r="816" spans="78:83">
      <c r="BZ816" s="2"/>
      <c r="CA816" s="2"/>
      <c r="CB816" s="2"/>
      <c r="CC816" s="2"/>
      <c r="CD816" s="2"/>
      <c r="CE816" s="2"/>
    </row>
    <row r="817" spans="78:83">
      <c r="BZ817" s="2"/>
      <c r="CA817" s="2"/>
      <c r="CB817" s="2"/>
      <c r="CC817" s="2"/>
      <c r="CD817" s="2"/>
      <c r="CE817" s="2"/>
    </row>
    <row r="818" spans="78:83">
      <c r="BZ818" s="2"/>
      <c r="CA818" s="2"/>
      <c r="CB818" s="2"/>
      <c r="CC818" s="2"/>
      <c r="CD818" s="2"/>
      <c r="CE818" s="2"/>
    </row>
    <row r="819" spans="78:83">
      <c r="BZ819" s="2"/>
      <c r="CA819" s="2"/>
      <c r="CB819" s="2"/>
      <c r="CC819" s="2"/>
      <c r="CD819" s="2"/>
      <c r="CE819" s="2"/>
    </row>
    <row r="820" spans="78:83">
      <c r="BZ820" s="2"/>
      <c r="CA820" s="2"/>
      <c r="CB820" s="2"/>
      <c r="CC820" s="2"/>
      <c r="CD820" s="2"/>
      <c r="CE820" s="2"/>
    </row>
    <row r="821" spans="78:83">
      <c r="BZ821" s="2"/>
      <c r="CA821" s="2"/>
      <c r="CB821" s="2"/>
      <c r="CC821" s="2"/>
      <c r="CD821" s="2"/>
      <c r="CE821" s="2"/>
    </row>
    <row r="822" spans="78:83">
      <c r="BZ822" s="2"/>
      <c r="CA822" s="2"/>
      <c r="CB822" s="2"/>
      <c r="CC822" s="2"/>
      <c r="CD822" s="2"/>
      <c r="CE822" s="2"/>
    </row>
    <row r="823" spans="78:83">
      <c r="BZ823" s="2"/>
      <c r="CA823" s="2"/>
      <c r="CB823" s="2"/>
      <c r="CC823" s="2"/>
      <c r="CD823" s="2"/>
      <c r="CE823" s="2"/>
    </row>
    <row r="824" spans="78:83">
      <c r="BZ824" s="2"/>
      <c r="CA824" s="2"/>
      <c r="CB824" s="2"/>
      <c r="CC824" s="2"/>
      <c r="CD824" s="2"/>
      <c r="CE824" s="2"/>
    </row>
    <row r="825" spans="78:83">
      <c r="BZ825" s="2"/>
      <c r="CA825" s="2"/>
      <c r="CB825" s="2"/>
      <c r="CC825" s="2"/>
      <c r="CD825" s="2"/>
      <c r="CE825" s="2"/>
    </row>
    <row r="826" spans="78:83">
      <c r="BZ826" s="2"/>
      <c r="CA826" s="2"/>
      <c r="CB826" s="2"/>
      <c r="CC826" s="2"/>
      <c r="CD826" s="2"/>
      <c r="CE826" s="2"/>
    </row>
    <row r="827" spans="78:83">
      <c r="BZ827" s="2"/>
      <c r="CA827" s="2"/>
      <c r="CB827" s="2"/>
      <c r="CC827" s="2"/>
      <c r="CD827" s="2"/>
      <c r="CE827" s="2"/>
    </row>
    <row r="828" spans="78:83">
      <c r="BZ828" s="2"/>
      <c r="CA828" s="2"/>
      <c r="CB828" s="2"/>
      <c r="CC828" s="2"/>
      <c r="CD828" s="2"/>
      <c r="CE828" s="2"/>
    </row>
    <row r="829" spans="78:83">
      <c r="BZ829" s="2"/>
      <c r="CA829" s="2"/>
      <c r="CB829" s="2"/>
      <c r="CC829" s="2"/>
      <c r="CD829" s="2"/>
      <c r="CE829" s="2"/>
    </row>
    <row r="830" spans="78:83">
      <c r="BZ830" s="2"/>
      <c r="CA830" s="2"/>
      <c r="CB830" s="2"/>
      <c r="CC830" s="2"/>
      <c r="CD830" s="2"/>
      <c r="CE830" s="2"/>
    </row>
    <row r="831" spans="78:83">
      <c r="BZ831" s="2"/>
      <c r="CA831" s="2"/>
      <c r="CB831" s="2"/>
      <c r="CC831" s="2"/>
      <c r="CD831" s="2"/>
      <c r="CE831" s="2"/>
    </row>
    <row r="832" spans="78:83">
      <c r="BZ832" s="2"/>
      <c r="CA832" s="2"/>
      <c r="CB832" s="2"/>
      <c r="CC832" s="2"/>
      <c r="CD832" s="2"/>
      <c r="CE832" s="2"/>
    </row>
    <row r="833" spans="78:83">
      <c r="BZ833" s="2"/>
      <c r="CA833" s="2"/>
      <c r="CB833" s="2"/>
      <c r="CC833" s="2"/>
      <c r="CD833" s="2"/>
      <c r="CE833" s="2"/>
    </row>
    <row r="834" spans="78:83">
      <c r="BZ834" s="2"/>
      <c r="CA834" s="2"/>
      <c r="CB834" s="2"/>
      <c r="CC834" s="2"/>
      <c r="CD834" s="2"/>
      <c r="CE834" s="2"/>
    </row>
    <row r="835" spans="78:83">
      <c r="BZ835" s="2"/>
      <c r="CA835" s="2"/>
      <c r="CB835" s="2"/>
      <c r="CC835" s="2"/>
      <c r="CD835" s="2"/>
      <c r="CE835" s="2"/>
    </row>
    <row r="836" spans="78:83">
      <c r="BZ836" s="2"/>
      <c r="CA836" s="2"/>
      <c r="CB836" s="2"/>
      <c r="CC836" s="2"/>
      <c r="CD836" s="2"/>
      <c r="CE836" s="2"/>
    </row>
    <row r="837" spans="78:83">
      <c r="BZ837" s="2"/>
      <c r="CA837" s="2"/>
      <c r="CB837" s="2"/>
      <c r="CC837" s="2"/>
      <c r="CD837" s="2"/>
      <c r="CE837" s="2"/>
    </row>
    <row r="838" spans="78:83">
      <c r="BZ838" s="2"/>
      <c r="CA838" s="2"/>
      <c r="CB838" s="2"/>
      <c r="CC838" s="2"/>
      <c r="CD838" s="2"/>
      <c r="CE838" s="2"/>
    </row>
    <row r="839" spans="78:83">
      <c r="BZ839" s="2"/>
      <c r="CA839" s="2"/>
      <c r="CB839" s="2"/>
      <c r="CC839" s="2"/>
      <c r="CD839" s="2"/>
      <c r="CE839" s="2"/>
    </row>
    <row r="840" spans="78:83">
      <c r="BZ840" s="2"/>
      <c r="CA840" s="2"/>
      <c r="CB840" s="2"/>
      <c r="CC840" s="2"/>
      <c r="CD840" s="2"/>
      <c r="CE840" s="2"/>
    </row>
    <row r="841" spans="78:83">
      <c r="BZ841" s="2"/>
      <c r="CA841" s="2"/>
      <c r="CB841" s="2"/>
      <c r="CC841" s="2"/>
      <c r="CD841" s="2"/>
      <c r="CE841" s="2"/>
    </row>
    <row r="842" spans="78:83">
      <c r="BZ842" s="2"/>
      <c r="CA842" s="2"/>
      <c r="CB842" s="2"/>
      <c r="CC842" s="2"/>
      <c r="CD842" s="2"/>
      <c r="CE842" s="2"/>
    </row>
    <row r="843" spans="78:83">
      <c r="BZ843" s="2"/>
      <c r="CA843" s="2"/>
      <c r="CB843" s="2"/>
      <c r="CC843" s="2"/>
      <c r="CD843" s="2"/>
      <c r="CE843" s="2"/>
    </row>
    <row r="844" spans="78:83">
      <c r="BZ844" s="2"/>
      <c r="CA844" s="2"/>
      <c r="CB844" s="2"/>
      <c r="CC844" s="2"/>
      <c r="CD844" s="2"/>
      <c r="CE844" s="2"/>
    </row>
    <row r="845" spans="78:83">
      <c r="BZ845" s="2"/>
      <c r="CA845" s="2"/>
      <c r="CB845" s="2"/>
      <c r="CC845" s="2"/>
      <c r="CD845" s="2"/>
      <c r="CE845" s="2"/>
    </row>
    <row r="846" spans="78:83">
      <c r="BZ846" s="2"/>
      <c r="CA846" s="2"/>
      <c r="CB846" s="2"/>
      <c r="CC846" s="2"/>
      <c r="CD846" s="2"/>
      <c r="CE846" s="2"/>
    </row>
    <row r="847" spans="78:83">
      <c r="BZ847" s="2"/>
      <c r="CA847" s="2"/>
      <c r="CB847" s="2"/>
      <c r="CC847" s="2"/>
      <c r="CD847" s="2"/>
      <c r="CE847" s="2"/>
    </row>
    <row r="848" spans="78:83">
      <c r="BZ848" s="2"/>
      <c r="CA848" s="2"/>
      <c r="CB848" s="2"/>
      <c r="CC848" s="2"/>
      <c r="CD848" s="2"/>
      <c r="CE848" s="2"/>
    </row>
    <row r="849" spans="78:83">
      <c r="BZ849" s="2"/>
      <c r="CA849" s="2"/>
      <c r="CB849" s="2"/>
      <c r="CC849" s="2"/>
      <c r="CD849" s="2"/>
      <c r="CE849" s="2"/>
    </row>
    <row r="850" spans="78:83">
      <c r="BZ850" s="2"/>
      <c r="CA850" s="2"/>
      <c r="CB850" s="2"/>
      <c r="CC850" s="2"/>
      <c r="CD850" s="2"/>
      <c r="CE850" s="2"/>
    </row>
    <row r="851" spans="78:83">
      <c r="BZ851" s="2"/>
      <c r="CA851" s="2"/>
      <c r="CB851" s="2"/>
      <c r="CC851" s="2"/>
      <c r="CD851" s="2"/>
      <c r="CE851" s="2"/>
    </row>
    <row r="852" spans="78:83">
      <c r="BZ852" s="2"/>
      <c r="CA852" s="2"/>
      <c r="CB852" s="2"/>
      <c r="CC852" s="2"/>
      <c r="CD852" s="2"/>
      <c r="CE852" s="2"/>
    </row>
    <row r="853" spans="78:83">
      <c r="BZ853" s="2"/>
      <c r="CA853" s="2"/>
      <c r="CB853" s="2"/>
      <c r="CC853" s="2"/>
      <c r="CD853" s="2"/>
      <c r="CE853" s="2"/>
    </row>
    <row r="854" spans="78:83">
      <c r="BZ854" s="2"/>
      <c r="CA854" s="2"/>
      <c r="CB854" s="2"/>
      <c r="CC854" s="2"/>
      <c r="CD854" s="2"/>
      <c r="CE854" s="2"/>
    </row>
    <row r="855" spans="78:83">
      <c r="BZ855" s="2"/>
      <c r="CA855" s="2"/>
      <c r="CB855" s="2"/>
      <c r="CC855" s="2"/>
      <c r="CD855" s="2"/>
      <c r="CE855" s="2"/>
    </row>
    <row r="856" spans="78:83">
      <c r="BZ856" s="2"/>
      <c r="CA856" s="2"/>
      <c r="CB856" s="2"/>
      <c r="CC856" s="2"/>
      <c r="CD856" s="2"/>
      <c r="CE856" s="2"/>
    </row>
    <row r="857" spans="78:83">
      <c r="BZ857" s="2"/>
      <c r="CA857" s="2"/>
      <c r="CB857" s="2"/>
      <c r="CC857" s="2"/>
      <c r="CD857" s="2"/>
      <c r="CE857" s="2"/>
    </row>
    <row r="858" spans="78:83">
      <c r="BZ858" s="2"/>
      <c r="CA858" s="2"/>
      <c r="CB858" s="2"/>
      <c r="CC858" s="2"/>
      <c r="CD858" s="2"/>
      <c r="CE858" s="2"/>
    </row>
    <row r="859" spans="78:83">
      <c r="BZ859" s="2"/>
      <c r="CA859" s="2"/>
      <c r="CB859" s="2"/>
      <c r="CC859" s="2"/>
      <c r="CD859" s="2"/>
      <c r="CE859" s="2"/>
    </row>
    <row r="860" spans="78:83">
      <c r="BZ860" s="2"/>
      <c r="CA860" s="2"/>
      <c r="CB860" s="2"/>
      <c r="CC860" s="2"/>
      <c r="CD860" s="2"/>
      <c r="CE860" s="2"/>
    </row>
    <row r="861" spans="78:83">
      <c r="BZ861" s="2"/>
      <c r="CA861" s="2"/>
      <c r="CB861" s="2"/>
      <c r="CC861" s="2"/>
      <c r="CD861" s="2"/>
      <c r="CE861" s="2"/>
    </row>
    <row r="862" spans="78:83">
      <c r="BZ862" s="2"/>
      <c r="CA862" s="2"/>
      <c r="CB862" s="2"/>
      <c r="CC862" s="2"/>
      <c r="CD862" s="2"/>
      <c r="CE862" s="2"/>
    </row>
    <row r="863" spans="78:83">
      <c r="BZ863" s="2"/>
      <c r="CA863" s="2"/>
      <c r="CB863" s="2"/>
      <c r="CC863" s="2"/>
      <c r="CD863" s="2"/>
      <c r="CE863" s="2"/>
    </row>
    <row r="864" spans="78:83">
      <c r="BZ864" s="2"/>
      <c r="CA864" s="2"/>
      <c r="CB864" s="2"/>
      <c r="CC864" s="2"/>
      <c r="CD864" s="2"/>
      <c r="CE864" s="2"/>
    </row>
    <row r="865" spans="78:83">
      <c r="BZ865" s="2"/>
      <c r="CA865" s="2"/>
      <c r="CB865" s="2"/>
      <c r="CC865" s="2"/>
      <c r="CD865" s="2"/>
      <c r="CE865" s="2"/>
    </row>
    <row r="866" spans="78:83">
      <c r="BZ866" s="2"/>
      <c r="CA866" s="2"/>
      <c r="CB866" s="2"/>
      <c r="CC866" s="2"/>
      <c r="CD866" s="2"/>
      <c r="CE866" s="2"/>
    </row>
    <row r="867" spans="78:83">
      <c r="BZ867" s="2"/>
      <c r="CA867" s="2"/>
      <c r="CB867" s="2"/>
      <c r="CC867" s="2"/>
      <c r="CD867" s="2"/>
      <c r="CE867" s="2"/>
    </row>
    <row r="868" spans="78:83">
      <c r="BZ868" s="2"/>
      <c r="CA868" s="2"/>
      <c r="CB868" s="2"/>
      <c r="CC868" s="2"/>
      <c r="CD868" s="2"/>
      <c r="CE868" s="2"/>
    </row>
    <row r="869" spans="78:83">
      <c r="BZ869" s="2"/>
      <c r="CA869" s="2"/>
      <c r="CB869" s="2"/>
      <c r="CC869" s="2"/>
      <c r="CD869" s="2"/>
      <c r="CE869" s="2"/>
    </row>
    <row r="870" spans="78:83">
      <c r="BZ870" s="2"/>
      <c r="CA870" s="2"/>
      <c r="CB870" s="2"/>
      <c r="CC870" s="2"/>
      <c r="CD870" s="2"/>
      <c r="CE870" s="2"/>
    </row>
    <row r="871" spans="78:83">
      <c r="BZ871" s="2"/>
      <c r="CA871" s="2"/>
      <c r="CB871" s="2"/>
      <c r="CC871" s="2"/>
      <c r="CD871" s="2"/>
      <c r="CE871" s="2"/>
    </row>
    <row r="872" spans="78:83">
      <c r="BZ872" s="2"/>
      <c r="CA872" s="2"/>
      <c r="CB872" s="2"/>
      <c r="CC872" s="2"/>
      <c r="CD872" s="2"/>
      <c r="CE872" s="2"/>
    </row>
    <row r="873" spans="78:83">
      <c r="BZ873" s="2"/>
      <c r="CA873" s="2"/>
      <c r="CB873" s="2"/>
      <c r="CC873" s="2"/>
      <c r="CD873" s="2"/>
      <c r="CE873" s="2"/>
    </row>
    <row r="874" spans="78:83">
      <c r="BZ874" s="2"/>
      <c r="CA874" s="2"/>
      <c r="CB874" s="2"/>
      <c r="CC874" s="2"/>
      <c r="CD874" s="2"/>
      <c r="CE874" s="2"/>
    </row>
    <row r="875" spans="78:83">
      <c r="BZ875" s="2"/>
      <c r="CA875" s="2"/>
      <c r="CB875" s="2"/>
      <c r="CC875" s="2"/>
      <c r="CD875" s="2"/>
      <c r="CE875" s="2"/>
    </row>
    <row r="876" spans="78:83">
      <c r="BZ876" s="2"/>
      <c r="CA876" s="2"/>
      <c r="CB876" s="2"/>
      <c r="CC876" s="2"/>
      <c r="CD876" s="2"/>
      <c r="CE876" s="2"/>
    </row>
    <row r="877" spans="78:83">
      <c r="BZ877" s="2"/>
      <c r="CA877" s="2"/>
      <c r="CB877" s="2"/>
      <c r="CC877" s="2"/>
      <c r="CD877" s="2"/>
      <c r="CE877" s="2"/>
    </row>
    <row r="878" spans="78:83">
      <c r="BZ878" s="2"/>
      <c r="CA878" s="2"/>
      <c r="CB878" s="2"/>
      <c r="CC878" s="2"/>
      <c r="CD878" s="2"/>
      <c r="CE878" s="2"/>
    </row>
    <row r="879" spans="78:83">
      <c r="BZ879" s="2"/>
      <c r="CA879" s="2"/>
      <c r="CB879" s="2"/>
      <c r="CC879" s="2"/>
      <c r="CD879" s="2"/>
      <c r="CE879" s="2"/>
    </row>
    <row r="880" spans="78:83">
      <c r="BZ880" s="2"/>
      <c r="CA880" s="2"/>
      <c r="CB880" s="2"/>
      <c r="CC880" s="2"/>
      <c r="CD880" s="2"/>
      <c r="CE880" s="2"/>
    </row>
    <row r="881" spans="78:83">
      <c r="BZ881" s="2"/>
      <c r="CA881" s="2"/>
      <c r="CB881" s="2"/>
      <c r="CC881" s="2"/>
      <c r="CD881" s="2"/>
      <c r="CE881" s="2"/>
    </row>
    <row r="882" spans="78:83">
      <c r="BZ882" s="2"/>
      <c r="CA882" s="2"/>
      <c r="CB882" s="2"/>
      <c r="CC882" s="2"/>
      <c r="CD882" s="2"/>
      <c r="CE882" s="2"/>
    </row>
    <row r="883" spans="78:83">
      <c r="BZ883" s="2"/>
      <c r="CA883" s="2"/>
      <c r="CB883" s="2"/>
      <c r="CC883" s="2"/>
      <c r="CD883" s="2"/>
      <c r="CE883" s="2"/>
    </row>
    <row r="884" spans="78:83">
      <c r="BZ884" s="2"/>
      <c r="CA884" s="2"/>
      <c r="CB884" s="2"/>
      <c r="CC884" s="2"/>
      <c r="CD884" s="2"/>
      <c r="CE884" s="2"/>
    </row>
    <row r="885" spans="78:83">
      <c r="BZ885" s="2"/>
      <c r="CA885" s="2"/>
      <c r="CB885" s="2"/>
      <c r="CC885" s="2"/>
      <c r="CD885" s="2"/>
      <c r="CE885" s="2"/>
    </row>
    <row r="886" spans="78:83">
      <c r="BZ886" s="2"/>
      <c r="CA886" s="2"/>
      <c r="CB886" s="2"/>
      <c r="CC886" s="2"/>
      <c r="CD886" s="2"/>
      <c r="CE886" s="2"/>
    </row>
    <row r="887" spans="78:83">
      <c r="BZ887" s="2"/>
      <c r="CA887" s="2"/>
      <c r="CB887" s="2"/>
      <c r="CC887" s="2"/>
      <c r="CD887" s="2"/>
      <c r="CE887" s="2"/>
    </row>
    <row r="888" spans="78:83">
      <c r="BZ888" s="2"/>
      <c r="CA888" s="2"/>
      <c r="CB888" s="2"/>
      <c r="CC888" s="2"/>
      <c r="CD888" s="2"/>
      <c r="CE888" s="2"/>
    </row>
    <row r="889" spans="78:83">
      <c r="BZ889" s="2"/>
      <c r="CA889" s="2"/>
      <c r="CB889" s="2"/>
      <c r="CC889" s="2"/>
      <c r="CD889" s="2"/>
      <c r="CE889" s="2"/>
    </row>
    <row r="890" spans="78:83">
      <c r="BZ890" s="2"/>
      <c r="CA890" s="2"/>
      <c r="CB890" s="2"/>
      <c r="CC890" s="2"/>
      <c r="CD890" s="2"/>
      <c r="CE890" s="2"/>
    </row>
    <row r="891" spans="78:83">
      <c r="BZ891" s="2"/>
      <c r="CA891" s="2"/>
      <c r="CB891" s="2"/>
      <c r="CC891" s="2"/>
      <c r="CD891" s="2"/>
      <c r="CE891" s="2"/>
    </row>
    <row r="892" spans="78:83">
      <c r="BZ892" s="2"/>
      <c r="CA892" s="2"/>
      <c r="CB892" s="2"/>
      <c r="CC892" s="2"/>
      <c r="CD892" s="2"/>
      <c r="CE892" s="2"/>
    </row>
    <row r="893" spans="78:83">
      <c r="BZ893" s="2"/>
      <c r="CA893" s="2"/>
      <c r="CB893" s="2"/>
      <c r="CC893" s="2"/>
      <c r="CD893" s="2"/>
      <c r="CE893" s="2"/>
    </row>
    <row r="894" spans="78:83">
      <c r="BZ894" s="2"/>
      <c r="CA894" s="2"/>
      <c r="CB894" s="2"/>
      <c r="CC894" s="2"/>
      <c r="CD894" s="2"/>
      <c r="CE894" s="2"/>
    </row>
    <row r="895" spans="78:83">
      <c r="BZ895" s="2"/>
      <c r="CA895" s="2"/>
      <c r="CB895" s="2"/>
      <c r="CC895" s="2"/>
      <c r="CD895" s="2"/>
      <c r="CE895" s="2"/>
    </row>
    <row r="896" spans="78:83">
      <c r="BZ896" s="2"/>
      <c r="CA896" s="2"/>
      <c r="CB896" s="2"/>
      <c r="CC896" s="2"/>
      <c r="CD896" s="2"/>
      <c r="CE896" s="2"/>
    </row>
    <row r="897" spans="78:83">
      <c r="BZ897" s="2"/>
      <c r="CA897" s="2"/>
      <c r="CB897" s="2"/>
      <c r="CC897" s="2"/>
      <c r="CD897" s="2"/>
      <c r="CE897" s="2"/>
    </row>
    <row r="898" spans="78:83">
      <c r="BZ898" s="2"/>
      <c r="CA898" s="2"/>
      <c r="CB898" s="2"/>
      <c r="CC898" s="2"/>
      <c r="CD898" s="2"/>
      <c r="CE898" s="2"/>
    </row>
    <row r="899" spans="78:83">
      <c r="BZ899" s="2"/>
      <c r="CA899" s="2"/>
      <c r="CB899" s="2"/>
      <c r="CC899" s="2"/>
      <c r="CD899" s="2"/>
      <c r="CE899" s="2"/>
    </row>
    <row r="900" spans="78:83">
      <c r="BZ900" s="2"/>
      <c r="CA900" s="2"/>
      <c r="CB900" s="2"/>
      <c r="CC900" s="2"/>
      <c r="CD900" s="2"/>
      <c r="CE900" s="2"/>
    </row>
    <row r="901" spans="78:83">
      <c r="BZ901" s="2"/>
      <c r="CA901" s="2"/>
      <c r="CB901" s="2"/>
      <c r="CC901" s="2"/>
      <c r="CD901" s="2"/>
      <c r="CE901" s="2"/>
    </row>
    <row r="902" spans="78:83">
      <c r="BZ902" s="2"/>
      <c r="CA902" s="2"/>
      <c r="CB902" s="2"/>
      <c r="CC902" s="2"/>
      <c r="CD902" s="2"/>
      <c r="CE902" s="2"/>
    </row>
    <row r="903" spans="78:83">
      <c r="BZ903" s="2"/>
      <c r="CA903" s="2"/>
      <c r="CB903" s="2"/>
      <c r="CC903" s="2"/>
      <c r="CD903" s="2"/>
      <c r="CE903" s="2"/>
    </row>
    <row r="904" spans="78:83">
      <c r="BZ904" s="2"/>
      <c r="CA904" s="2"/>
      <c r="CB904" s="2"/>
      <c r="CC904" s="2"/>
      <c r="CD904" s="2"/>
      <c r="CE904" s="2"/>
    </row>
    <row r="905" spans="78:83">
      <c r="BZ905" s="2"/>
      <c r="CA905" s="2"/>
      <c r="CB905" s="2"/>
      <c r="CC905" s="2"/>
      <c r="CD905" s="2"/>
      <c r="CE905" s="2"/>
    </row>
    <row r="906" spans="78:83">
      <c r="BZ906" s="2"/>
      <c r="CA906" s="2"/>
      <c r="CB906" s="2"/>
      <c r="CC906" s="2"/>
      <c r="CD906" s="2"/>
      <c r="CE906" s="2"/>
    </row>
    <row r="907" spans="78:83">
      <c r="BZ907" s="2"/>
      <c r="CA907" s="2"/>
      <c r="CB907" s="2"/>
      <c r="CC907" s="2"/>
      <c r="CD907" s="2"/>
      <c r="CE907" s="2"/>
    </row>
    <row r="908" spans="78:83">
      <c r="BZ908" s="2"/>
      <c r="CA908" s="2"/>
      <c r="CB908" s="2"/>
      <c r="CC908" s="2"/>
      <c r="CD908" s="2"/>
      <c r="CE908" s="2"/>
    </row>
    <row r="909" spans="78:83">
      <c r="BZ909" s="2"/>
      <c r="CA909" s="2"/>
      <c r="CB909" s="2"/>
      <c r="CC909" s="2"/>
      <c r="CD909" s="2"/>
      <c r="CE909" s="2"/>
    </row>
    <row r="910" spans="78:83">
      <c r="BZ910" s="2"/>
      <c r="CA910" s="2"/>
      <c r="CB910" s="2"/>
      <c r="CC910" s="2"/>
      <c r="CD910" s="2"/>
      <c r="CE910" s="2"/>
    </row>
    <row r="911" spans="78:83">
      <c r="BZ911" s="2"/>
      <c r="CA911" s="2"/>
      <c r="CB911" s="2"/>
      <c r="CC911" s="2"/>
      <c r="CD911" s="2"/>
      <c r="CE911" s="2"/>
    </row>
    <row r="912" spans="78:83">
      <c r="BZ912" s="2"/>
      <c r="CA912" s="2"/>
      <c r="CB912" s="2"/>
      <c r="CC912" s="2"/>
      <c r="CD912" s="2"/>
      <c r="CE912" s="2"/>
    </row>
    <row r="913" spans="78:83">
      <c r="BZ913" s="2"/>
      <c r="CA913" s="2"/>
      <c r="CB913" s="2"/>
      <c r="CC913" s="2"/>
      <c r="CD913" s="2"/>
      <c r="CE913" s="2"/>
    </row>
    <row r="914" spans="78:83">
      <c r="BZ914" s="2"/>
      <c r="CA914" s="2"/>
      <c r="CB914" s="2"/>
      <c r="CC914" s="2"/>
      <c r="CD914" s="2"/>
      <c r="CE914" s="2"/>
    </row>
    <row r="915" spans="78:83">
      <c r="BZ915" s="2"/>
      <c r="CA915" s="2"/>
      <c r="CB915" s="2"/>
      <c r="CC915" s="2"/>
      <c r="CD915" s="2"/>
      <c r="CE915" s="2"/>
    </row>
    <row r="916" spans="78:83">
      <c r="BZ916" s="2"/>
      <c r="CA916" s="2"/>
      <c r="CB916" s="2"/>
      <c r="CC916" s="2"/>
      <c r="CD916" s="2"/>
      <c r="CE916" s="2"/>
    </row>
    <row r="917" spans="78:83">
      <c r="BZ917" s="2"/>
      <c r="CA917" s="2"/>
      <c r="CB917" s="2"/>
      <c r="CC917" s="2"/>
      <c r="CD917" s="2"/>
      <c r="CE917" s="2"/>
    </row>
    <row r="918" spans="78:83">
      <c r="BZ918" s="2"/>
      <c r="CA918" s="2"/>
      <c r="CB918" s="2"/>
      <c r="CC918" s="2"/>
      <c r="CD918" s="2"/>
      <c r="CE918" s="2"/>
    </row>
    <row r="919" spans="78:83">
      <c r="BZ919" s="2"/>
      <c r="CA919" s="2"/>
      <c r="CB919" s="2"/>
      <c r="CC919" s="2"/>
      <c r="CD919" s="2"/>
      <c r="CE919" s="2"/>
    </row>
    <row r="920" spans="78:83">
      <c r="BZ920" s="2"/>
      <c r="CA920" s="2"/>
      <c r="CB920" s="2"/>
      <c r="CC920" s="2"/>
      <c r="CD920" s="2"/>
      <c r="CE920" s="2"/>
    </row>
    <row r="921" spans="78:83">
      <c r="BZ921" s="2"/>
      <c r="CA921" s="2"/>
      <c r="CB921" s="2"/>
      <c r="CC921" s="2"/>
      <c r="CD921" s="2"/>
      <c r="CE921" s="2"/>
    </row>
    <row r="922" spans="78:83">
      <c r="BZ922" s="2"/>
      <c r="CA922" s="2"/>
      <c r="CB922" s="2"/>
      <c r="CC922" s="2"/>
      <c r="CD922" s="2"/>
      <c r="CE922" s="2"/>
    </row>
    <row r="923" spans="78:83">
      <c r="BZ923" s="2"/>
      <c r="CA923" s="2"/>
      <c r="CB923" s="2"/>
      <c r="CC923" s="2"/>
      <c r="CD923" s="2"/>
      <c r="CE923" s="2"/>
    </row>
    <row r="924" spans="78:83">
      <c r="BZ924" s="2"/>
      <c r="CA924" s="2"/>
      <c r="CB924" s="2"/>
      <c r="CC924" s="2"/>
      <c r="CD924" s="2"/>
      <c r="CE924" s="2"/>
    </row>
    <row r="925" spans="78:83">
      <c r="BZ925" s="2"/>
      <c r="CA925" s="2"/>
      <c r="CB925" s="2"/>
      <c r="CC925" s="2"/>
      <c r="CD925" s="2"/>
      <c r="CE925" s="2"/>
    </row>
    <row r="926" spans="78:83">
      <c r="BZ926" s="2"/>
      <c r="CA926" s="2"/>
      <c r="CB926" s="2"/>
      <c r="CC926" s="2"/>
      <c r="CD926" s="2"/>
      <c r="CE926" s="2"/>
    </row>
    <row r="927" spans="78:83">
      <c r="BZ927" s="2"/>
      <c r="CA927" s="2"/>
      <c r="CB927" s="2"/>
      <c r="CC927" s="2"/>
      <c r="CD927" s="2"/>
      <c r="CE927" s="2"/>
    </row>
    <row r="928" spans="78:83">
      <c r="BZ928" s="2"/>
      <c r="CA928" s="2"/>
      <c r="CB928" s="2"/>
      <c r="CC928" s="2"/>
      <c r="CD928" s="2"/>
      <c r="CE928" s="2"/>
    </row>
    <row r="929" spans="78:83">
      <c r="BZ929" s="2"/>
      <c r="CA929" s="2"/>
      <c r="CB929" s="2"/>
      <c r="CC929" s="2"/>
      <c r="CD929" s="2"/>
      <c r="CE929" s="2"/>
    </row>
    <row r="930" spans="78:83">
      <c r="BZ930" s="2"/>
      <c r="CA930" s="2"/>
      <c r="CB930" s="2"/>
      <c r="CC930" s="2"/>
      <c r="CD930" s="2"/>
      <c r="CE930" s="2"/>
    </row>
    <row r="931" spans="78:83">
      <c r="BZ931" s="2"/>
      <c r="CA931" s="2"/>
      <c r="CB931" s="2"/>
      <c r="CC931" s="2"/>
      <c r="CD931" s="2"/>
      <c r="CE931" s="2"/>
    </row>
    <row r="932" spans="78:83">
      <c r="BZ932" s="2"/>
      <c r="CA932" s="2"/>
      <c r="CB932" s="2"/>
      <c r="CC932" s="2"/>
      <c r="CD932" s="2"/>
      <c r="CE932" s="2"/>
    </row>
    <row r="933" spans="78:83">
      <c r="BZ933" s="2"/>
      <c r="CA933" s="2"/>
      <c r="CB933" s="2"/>
      <c r="CC933" s="2"/>
      <c r="CD933" s="2"/>
      <c r="CE933" s="2"/>
    </row>
    <row r="934" spans="78:83">
      <c r="BZ934" s="2"/>
      <c r="CA934" s="2"/>
      <c r="CB934" s="2"/>
      <c r="CC934" s="2"/>
      <c r="CD934" s="2"/>
      <c r="CE934" s="2"/>
    </row>
    <row r="935" spans="78:83">
      <c r="BZ935" s="2"/>
      <c r="CA935" s="2"/>
      <c r="CB935" s="2"/>
      <c r="CC935" s="2"/>
      <c r="CD935" s="2"/>
      <c r="CE935" s="2"/>
    </row>
    <row r="936" spans="78:83">
      <c r="BZ936" s="2"/>
      <c r="CA936" s="2"/>
      <c r="CB936" s="2"/>
      <c r="CC936" s="2"/>
      <c r="CD936" s="2"/>
      <c r="CE936" s="2"/>
    </row>
    <row r="937" spans="78:83">
      <c r="BZ937" s="2"/>
      <c r="CA937" s="2"/>
      <c r="CB937" s="2"/>
      <c r="CC937" s="2"/>
      <c r="CD937" s="2"/>
      <c r="CE937" s="2"/>
    </row>
    <row r="938" spans="78:83">
      <c r="BZ938" s="2"/>
      <c r="CA938" s="2"/>
      <c r="CB938" s="2"/>
      <c r="CC938" s="2"/>
      <c r="CD938" s="2"/>
      <c r="CE938" s="2"/>
    </row>
    <row r="939" spans="78:83">
      <c r="BZ939" s="2"/>
      <c r="CA939" s="2"/>
      <c r="CB939" s="2"/>
      <c r="CC939" s="2"/>
      <c r="CD939" s="2"/>
      <c r="CE939" s="2"/>
    </row>
    <row r="940" spans="78:83">
      <c r="BZ940" s="2"/>
      <c r="CA940" s="2"/>
      <c r="CB940" s="2"/>
      <c r="CC940" s="2"/>
      <c r="CD940" s="2"/>
      <c r="CE940" s="2"/>
    </row>
    <row r="941" spans="78:83">
      <c r="BZ941" s="2"/>
      <c r="CA941" s="2"/>
      <c r="CB941" s="2"/>
      <c r="CC941" s="2"/>
      <c r="CD941" s="2"/>
      <c r="CE941" s="2"/>
    </row>
    <row r="942" spans="78:83">
      <c r="BZ942" s="2"/>
      <c r="CA942" s="2"/>
      <c r="CB942" s="2"/>
      <c r="CC942" s="2"/>
      <c r="CD942" s="2"/>
      <c r="CE942" s="2"/>
    </row>
    <row r="943" spans="78:83">
      <c r="BZ943" s="2"/>
      <c r="CA943" s="2"/>
      <c r="CB943" s="2"/>
      <c r="CC943" s="2"/>
      <c r="CD943" s="2"/>
      <c r="CE943" s="2"/>
    </row>
    <row r="944" spans="78:83">
      <c r="BZ944" s="2"/>
      <c r="CA944" s="2"/>
      <c r="CB944" s="2"/>
      <c r="CC944" s="2"/>
      <c r="CD944" s="2"/>
      <c r="CE944" s="2"/>
    </row>
    <row r="945" spans="78:83">
      <c r="BZ945" s="2"/>
      <c r="CA945" s="2"/>
      <c r="CB945" s="2"/>
      <c r="CC945" s="2"/>
      <c r="CD945" s="2"/>
      <c r="CE945" s="2"/>
    </row>
    <row r="946" spans="78:83">
      <c r="BZ946" s="2"/>
      <c r="CA946" s="2"/>
      <c r="CB946" s="2"/>
      <c r="CC946" s="2"/>
      <c r="CD946" s="2"/>
      <c r="CE946" s="2"/>
    </row>
    <row r="947" spans="78:83">
      <c r="BZ947" s="2"/>
      <c r="CA947" s="2"/>
      <c r="CB947" s="2"/>
      <c r="CC947" s="2"/>
      <c r="CD947" s="2"/>
      <c r="CE947" s="2"/>
    </row>
    <row r="948" spans="78:83">
      <c r="BZ948" s="2"/>
      <c r="CA948" s="2"/>
      <c r="CB948" s="2"/>
      <c r="CC948" s="2"/>
      <c r="CD948" s="2"/>
      <c r="CE948" s="2"/>
    </row>
    <row r="949" spans="78:83">
      <c r="BZ949" s="2"/>
      <c r="CA949" s="2"/>
      <c r="CB949" s="2"/>
      <c r="CC949" s="2"/>
      <c r="CD949" s="2"/>
      <c r="CE949" s="2"/>
    </row>
    <row r="950" spans="78:83">
      <c r="BZ950" s="2"/>
      <c r="CA950" s="2"/>
      <c r="CB950" s="2"/>
      <c r="CC950" s="2"/>
      <c r="CD950" s="2"/>
      <c r="CE950" s="2"/>
    </row>
    <row r="951" spans="78:83">
      <c r="BZ951" s="2"/>
      <c r="CA951" s="2"/>
      <c r="CB951" s="2"/>
      <c r="CC951" s="2"/>
      <c r="CD951" s="2"/>
      <c r="CE951" s="2"/>
    </row>
    <row r="952" spans="78:83">
      <c r="BZ952" s="2"/>
      <c r="CA952" s="2"/>
      <c r="CB952" s="2"/>
      <c r="CC952" s="2"/>
      <c r="CD952" s="2"/>
      <c r="CE952" s="2"/>
    </row>
    <row r="953" spans="78:83">
      <c r="BZ953" s="2"/>
      <c r="CA953" s="2"/>
      <c r="CB953" s="2"/>
      <c r="CC953" s="2"/>
      <c r="CD953" s="2"/>
      <c r="CE953" s="2"/>
    </row>
    <row r="954" spans="78:83">
      <c r="BZ954" s="2"/>
      <c r="CA954" s="2"/>
      <c r="CB954" s="2"/>
      <c r="CC954" s="2"/>
      <c r="CD954" s="2"/>
      <c r="CE954" s="2"/>
    </row>
    <row r="955" spans="78:83">
      <c r="BZ955" s="2"/>
      <c r="CA955" s="2"/>
      <c r="CB955" s="2"/>
      <c r="CC955" s="2"/>
      <c r="CD955" s="2"/>
      <c r="CE955" s="2"/>
    </row>
    <row r="956" spans="78:83">
      <c r="BZ956" s="2"/>
      <c r="CA956" s="2"/>
      <c r="CB956" s="2"/>
      <c r="CC956" s="2"/>
      <c r="CD956" s="2"/>
      <c r="CE956" s="2"/>
    </row>
    <row r="957" spans="78:83">
      <c r="BZ957" s="2"/>
      <c r="CA957" s="2"/>
      <c r="CB957" s="2"/>
      <c r="CC957" s="2"/>
      <c r="CD957" s="2"/>
      <c r="CE957" s="2"/>
    </row>
    <row r="958" spans="78:83">
      <c r="BZ958" s="2"/>
      <c r="CA958" s="2"/>
      <c r="CB958" s="2"/>
      <c r="CC958" s="2"/>
      <c r="CD958" s="2"/>
      <c r="CE958" s="2"/>
    </row>
    <row r="959" spans="78:83">
      <c r="BZ959" s="2"/>
      <c r="CA959" s="2"/>
      <c r="CB959" s="2"/>
      <c r="CC959" s="2"/>
      <c r="CD959" s="2"/>
      <c r="CE959" s="2"/>
    </row>
    <row r="960" spans="78:83">
      <c r="BZ960" s="2"/>
      <c r="CA960" s="2"/>
      <c r="CB960" s="2"/>
      <c r="CC960" s="2"/>
      <c r="CD960" s="2"/>
      <c r="CE960" s="2"/>
    </row>
    <row r="961" spans="78:83">
      <c r="BZ961" s="2"/>
      <c r="CA961" s="2"/>
      <c r="CB961" s="2"/>
      <c r="CC961" s="2"/>
      <c r="CD961" s="2"/>
      <c r="CE961" s="2"/>
    </row>
    <row r="962" spans="78:83">
      <c r="BZ962" s="2"/>
      <c r="CA962" s="2"/>
      <c r="CB962" s="2"/>
      <c r="CC962" s="2"/>
      <c r="CD962" s="2"/>
      <c r="CE962" s="2"/>
    </row>
    <row r="963" spans="78:83">
      <c r="BZ963" s="2"/>
      <c r="CA963" s="2"/>
      <c r="CB963" s="2"/>
      <c r="CC963" s="2"/>
      <c r="CD963" s="2"/>
      <c r="CE963" s="2"/>
    </row>
    <row r="964" spans="78:83">
      <c r="BZ964" s="2"/>
      <c r="CA964" s="2"/>
      <c r="CB964" s="2"/>
      <c r="CC964" s="2"/>
      <c r="CD964" s="2"/>
      <c r="CE964" s="2"/>
    </row>
    <row r="965" spans="78:83">
      <c r="BZ965" s="2"/>
      <c r="CA965" s="2"/>
      <c r="CB965" s="2"/>
      <c r="CC965" s="2"/>
      <c r="CD965" s="2"/>
      <c r="CE965" s="2"/>
    </row>
    <row r="966" spans="78:83">
      <c r="BZ966" s="2"/>
      <c r="CA966" s="2"/>
      <c r="CB966" s="2"/>
      <c r="CC966" s="2"/>
      <c r="CD966" s="2"/>
      <c r="CE966" s="2"/>
    </row>
    <row r="967" spans="78:83">
      <c r="BZ967" s="2"/>
      <c r="CA967" s="2"/>
      <c r="CB967" s="2"/>
      <c r="CC967" s="2"/>
      <c r="CD967" s="2"/>
      <c r="CE967" s="2"/>
    </row>
    <row r="968" spans="78:83">
      <c r="BZ968" s="2"/>
      <c r="CA968" s="2"/>
      <c r="CB968" s="2"/>
      <c r="CC968" s="2"/>
      <c r="CD968" s="2"/>
      <c r="CE968" s="2"/>
    </row>
    <row r="969" spans="78:83">
      <c r="BZ969" s="2"/>
      <c r="CA969" s="2"/>
      <c r="CB969" s="2"/>
      <c r="CC969" s="2"/>
      <c r="CD969" s="2"/>
      <c r="CE969" s="2"/>
    </row>
    <row r="970" spans="78:83">
      <c r="BZ970" s="2"/>
      <c r="CA970" s="2"/>
      <c r="CB970" s="2"/>
      <c r="CC970" s="2"/>
      <c r="CD970" s="2"/>
      <c r="CE970" s="2"/>
    </row>
    <row r="971" spans="78:83">
      <c r="BZ971" s="2"/>
      <c r="CA971" s="2"/>
      <c r="CB971" s="2"/>
      <c r="CC971" s="2"/>
      <c r="CD971" s="2"/>
      <c r="CE971" s="2"/>
    </row>
    <row r="972" spans="78:83">
      <c r="BZ972" s="2"/>
      <c r="CA972" s="2"/>
      <c r="CB972" s="2"/>
      <c r="CC972" s="2"/>
      <c r="CD972" s="2"/>
      <c r="CE972" s="2"/>
    </row>
    <row r="973" spans="78:83">
      <c r="BZ973" s="2"/>
      <c r="CA973" s="2"/>
      <c r="CB973" s="2"/>
      <c r="CC973" s="2"/>
      <c r="CD973" s="2"/>
      <c r="CE973" s="2"/>
    </row>
    <row r="974" spans="78:83">
      <c r="BZ974" s="2"/>
      <c r="CA974" s="2"/>
      <c r="CB974" s="2"/>
      <c r="CC974" s="2"/>
      <c r="CD974" s="2"/>
      <c r="CE974" s="2"/>
    </row>
    <row r="975" spans="78:83">
      <c r="BZ975" s="2"/>
      <c r="CA975" s="2"/>
      <c r="CB975" s="2"/>
      <c r="CC975" s="2"/>
      <c r="CD975" s="2"/>
      <c r="CE975" s="2"/>
    </row>
    <row r="976" spans="78:83">
      <c r="BZ976" s="2"/>
      <c r="CA976" s="2"/>
      <c r="CB976" s="2"/>
      <c r="CC976" s="2"/>
      <c r="CD976" s="2"/>
      <c r="CE976" s="2"/>
    </row>
    <row r="977" spans="78:83">
      <c r="BZ977" s="2"/>
      <c r="CA977" s="2"/>
      <c r="CB977" s="2"/>
      <c r="CC977" s="2"/>
      <c r="CD977" s="2"/>
      <c r="CE977" s="2"/>
    </row>
    <row r="978" spans="78:83">
      <c r="BZ978" s="2"/>
      <c r="CA978" s="2"/>
      <c r="CB978" s="2"/>
      <c r="CC978" s="2"/>
      <c r="CD978" s="2"/>
      <c r="CE978" s="2"/>
    </row>
    <row r="979" spans="78:83">
      <c r="BZ979" s="2"/>
      <c r="CA979" s="2"/>
      <c r="CB979" s="2"/>
      <c r="CC979" s="2"/>
      <c r="CD979" s="2"/>
      <c r="CE979" s="2"/>
    </row>
    <row r="980" spans="78:83">
      <c r="BZ980" s="2"/>
      <c r="CA980" s="2"/>
      <c r="CB980" s="2"/>
      <c r="CC980" s="2"/>
      <c r="CD980" s="2"/>
      <c r="CE980" s="2"/>
    </row>
    <row r="981" spans="78:83">
      <c r="BZ981" s="2"/>
      <c r="CA981" s="2"/>
      <c r="CB981" s="2"/>
      <c r="CC981" s="2"/>
      <c r="CD981" s="2"/>
      <c r="CE981" s="2"/>
    </row>
    <row r="982" spans="78:83">
      <c r="BZ982" s="2"/>
      <c r="CA982" s="2"/>
      <c r="CB982" s="2"/>
      <c r="CC982" s="2"/>
      <c r="CD982" s="2"/>
      <c r="CE982" s="2"/>
    </row>
    <row r="983" spans="78:83">
      <c r="BZ983" s="2"/>
      <c r="CA983" s="2"/>
      <c r="CB983" s="2"/>
      <c r="CC983" s="2"/>
      <c r="CD983" s="2"/>
      <c r="CE983" s="2"/>
    </row>
    <row r="984" spans="78:83">
      <c r="BZ984" s="2"/>
      <c r="CA984" s="2"/>
      <c r="CB984" s="2"/>
      <c r="CC984" s="2"/>
      <c r="CD984" s="2"/>
      <c r="CE984" s="2"/>
    </row>
    <row r="985" spans="78:83">
      <c r="BZ985" s="2"/>
      <c r="CA985" s="2"/>
      <c r="CB985" s="2"/>
      <c r="CC985" s="2"/>
      <c r="CD985" s="2"/>
      <c r="CE985" s="2"/>
    </row>
    <row r="986" spans="78:83">
      <c r="BZ986" s="2"/>
      <c r="CA986" s="2"/>
      <c r="CB986" s="2"/>
      <c r="CC986" s="2"/>
      <c r="CD986" s="2"/>
      <c r="CE986" s="2"/>
    </row>
    <row r="987" spans="78:83">
      <c r="BZ987" s="2"/>
      <c r="CA987" s="2"/>
      <c r="CB987" s="2"/>
      <c r="CC987" s="2"/>
      <c r="CD987" s="2"/>
      <c r="CE987" s="2"/>
    </row>
    <row r="988" spans="78:83">
      <c r="BZ988" s="2"/>
      <c r="CA988" s="2"/>
      <c r="CB988" s="2"/>
      <c r="CC988" s="2"/>
      <c r="CD988" s="2"/>
      <c r="CE988" s="2"/>
    </row>
    <row r="989" spans="78:83">
      <c r="BZ989" s="2"/>
      <c r="CA989" s="2"/>
      <c r="CB989" s="2"/>
      <c r="CC989" s="2"/>
      <c r="CD989" s="2"/>
      <c r="CE989" s="2"/>
    </row>
    <row r="990" spans="78:83">
      <c r="BZ990" s="2"/>
      <c r="CA990" s="2"/>
      <c r="CB990" s="2"/>
      <c r="CC990" s="2"/>
      <c r="CD990" s="2"/>
      <c r="CE990" s="2"/>
    </row>
    <row r="991" spans="78:83">
      <c r="BZ991" s="2"/>
      <c r="CA991" s="2"/>
      <c r="CB991" s="2"/>
      <c r="CC991" s="2"/>
      <c r="CD991" s="2"/>
      <c r="CE991" s="2"/>
    </row>
    <row r="992" spans="78:83">
      <c r="BZ992" s="2"/>
      <c r="CA992" s="2"/>
      <c r="CB992" s="2"/>
      <c r="CC992" s="2"/>
      <c r="CD992" s="2"/>
      <c r="CE992" s="2"/>
    </row>
    <row r="993" spans="78:83">
      <c r="BZ993" s="2"/>
      <c r="CA993" s="2"/>
      <c r="CB993" s="2"/>
      <c r="CC993" s="2"/>
      <c r="CD993" s="2"/>
      <c r="CE993" s="2"/>
    </row>
    <row r="994" spans="78:83">
      <c r="BZ994" s="2"/>
      <c r="CA994" s="2"/>
      <c r="CB994" s="2"/>
      <c r="CC994" s="2"/>
      <c r="CD994" s="2"/>
      <c r="CE994" s="2"/>
    </row>
    <row r="995" spans="78:83">
      <c r="BZ995" s="2"/>
      <c r="CA995" s="2"/>
      <c r="CB995" s="2"/>
      <c r="CC995" s="2"/>
      <c r="CD995" s="2"/>
      <c r="CE995" s="2"/>
    </row>
    <row r="996" spans="78:83">
      <c r="BZ996" s="2"/>
      <c r="CA996" s="2"/>
      <c r="CB996" s="2"/>
      <c r="CC996" s="2"/>
      <c r="CD996" s="2"/>
      <c r="CE996" s="2"/>
    </row>
    <row r="997" spans="78:83">
      <c r="BZ997" s="2"/>
      <c r="CA997" s="2"/>
      <c r="CB997" s="2"/>
      <c r="CC997" s="2"/>
      <c r="CD997" s="2"/>
      <c r="CE997" s="2"/>
    </row>
    <row r="998" spans="78:83">
      <c r="BZ998" s="2"/>
      <c r="CA998" s="2"/>
      <c r="CB998" s="2"/>
      <c r="CC998" s="2"/>
      <c r="CD998" s="2"/>
      <c r="CE998" s="2"/>
    </row>
    <row r="999" spans="78:83">
      <c r="BZ999" s="2"/>
      <c r="CA999" s="2"/>
      <c r="CB999" s="2"/>
      <c r="CC999" s="2"/>
      <c r="CD999" s="2"/>
      <c r="CE999" s="2"/>
    </row>
    <row r="1000" spans="78:83">
      <c r="BZ1000" s="2"/>
      <c r="CA1000" s="2"/>
      <c r="CB1000" s="2"/>
      <c r="CC1000" s="2"/>
      <c r="CD1000" s="2"/>
      <c r="CE1000" s="2"/>
    </row>
    <row r="1001" spans="78:83">
      <c r="BZ1001" s="2"/>
      <c r="CA1001" s="2"/>
      <c r="CB1001" s="2"/>
      <c r="CC1001" s="2"/>
      <c r="CD1001" s="2"/>
      <c r="CE1001" s="2"/>
    </row>
    <row r="1002" spans="78:83">
      <c r="BZ1002" s="2"/>
      <c r="CA1002" s="2"/>
      <c r="CB1002" s="2"/>
      <c r="CC1002" s="2"/>
      <c r="CD1002" s="2"/>
      <c r="CE1002" s="2"/>
    </row>
    <row r="1003" spans="78:83">
      <c r="BZ1003" s="2"/>
      <c r="CA1003" s="2"/>
      <c r="CB1003" s="2"/>
      <c r="CC1003" s="2"/>
      <c r="CD1003" s="2"/>
      <c r="CE1003" s="2"/>
    </row>
    <row r="1004" spans="78:83">
      <c r="BZ1004" s="2"/>
      <c r="CA1004" s="2"/>
      <c r="CB1004" s="2"/>
      <c r="CC1004" s="2"/>
      <c r="CD1004" s="2"/>
      <c r="CE1004" s="2"/>
    </row>
    <row r="1005" spans="78:83">
      <c r="BZ1005" s="2"/>
      <c r="CA1005" s="2"/>
      <c r="CB1005" s="2"/>
      <c r="CC1005" s="2"/>
      <c r="CD1005" s="2"/>
      <c r="CE1005" s="2"/>
    </row>
    <row r="1006" spans="78:83">
      <c r="BZ1006" s="2"/>
      <c r="CA1006" s="2"/>
      <c r="CB1006" s="2"/>
      <c r="CC1006" s="2"/>
      <c r="CD1006" s="2"/>
      <c r="CE1006" s="2"/>
    </row>
    <row r="1007" spans="78:83">
      <c r="BZ1007" s="2"/>
      <c r="CA1007" s="2"/>
      <c r="CB1007" s="2"/>
      <c r="CC1007" s="2"/>
      <c r="CD1007" s="2"/>
      <c r="CE1007" s="2"/>
    </row>
    <row r="1008" spans="78:83">
      <c r="BZ1008" s="2"/>
      <c r="CA1008" s="2"/>
      <c r="CB1008" s="2"/>
      <c r="CC1008" s="2"/>
      <c r="CD1008" s="2"/>
      <c r="CE1008" s="2"/>
    </row>
    <row r="1009" spans="78:83">
      <c r="BZ1009" s="2"/>
      <c r="CA1009" s="2"/>
      <c r="CB1009" s="2"/>
      <c r="CC1009" s="2"/>
      <c r="CD1009" s="2"/>
      <c r="CE1009" s="2"/>
    </row>
    <row r="1010" spans="78:83">
      <c r="BZ1010" s="2"/>
      <c r="CA1010" s="2"/>
      <c r="CB1010" s="2"/>
      <c r="CC1010" s="2"/>
      <c r="CD1010" s="2"/>
      <c r="CE1010" s="2"/>
    </row>
    <row r="1011" spans="78:83">
      <c r="BZ1011" s="2"/>
      <c r="CA1011" s="2"/>
      <c r="CB1011" s="2"/>
      <c r="CC1011" s="2"/>
      <c r="CD1011" s="2"/>
      <c r="CE1011" s="2"/>
    </row>
    <row r="1012" spans="78:83">
      <c r="BZ1012" s="2"/>
      <c r="CA1012" s="2"/>
      <c r="CB1012" s="2"/>
      <c r="CC1012" s="2"/>
      <c r="CD1012" s="2"/>
      <c r="CE1012" s="2"/>
    </row>
    <row r="1013" spans="78:83">
      <c r="BZ1013" s="2"/>
      <c r="CA1013" s="2"/>
      <c r="CB1013" s="2"/>
      <c r="CC1013" s="2"/>
      <c r="CD1013" s="2"/>
      <c r="CE1013" s="2"/>
    </row>
    <row r="1014" spans="78:83">
      <c r="BZ1014" s="2"/>
      <c r="CA1014" s="2"/>
      <c r="CB1014" s="2"/>
      <c r="CC1014" s="2"/>
      <c r="CD1014" s="2"/>
      <c r="CE1014" s="2"/>
    </row>
    <row r="1015" spans="78:83">
      <c r="BZ1015" s="2"/>
      <c r="CA1015" s="2"/>
      <c r="CB1015" s="2"/>
      <c r="CC1015" s="2"/>
      <c r="CD1015" s="2"/>
      <c r="CE1015" s="2"/>
    </row>
    <row r="1016" spans="78:83">
      <c r="BZ1016" s="2"/>
      <c r="CA1016" s="2"/>
      <c r="CB1016" s="2"/>
      <c r="CC1016" s="2"/>
      <c r="CD1016" s="2"/>
      <c r="CE1016" s="2"/>
    </row>
    <row r="1017" spans="78:83">
      <c r="BZ1017" s="2"/>
      <c r="CA1017" s="2"/>
      <c r="CB1017" s="2"/>
      <c r="CC1017" s="2"/>
      <c r="CD1017" s="2"/>
      <c r="CE1017" s="2"/>
    </row>
    <row r="1018" spans="78:83">
      <c r="BZ1018" s="2"/>
      <c r="CA1018" s="2"/>
      <c r="CB1018" s="2"/>
      <c r="CC1018" s="2"/>
      <c r="CD1018" s="2"/>
      <c r="CE1018" s="2"/>
    </row>
    <row r="1019" spans="78:83">
      <c r="BZ1019" s="2"/>
      <c r="CA1019" s="2"/>
      <c r="CB1019" s="2"/>
      <c r="CC1019" s="2"/>
      <c r="CD1019" s="2"/>
      <c r="CE1019" s="2"/>
    </row>
    <row r="1020" spans="78:83">
      <c r="BZ1020" s="2"/>
      <c r="CA1020" s="2"/>
      <c r="CB1020" s="2"/>
      <c r="CC1020" s="2"/>
      <c r="CD1020" s="2"/>
      <c r="CE1020" s="2"/>
    </row>
    <row r="1021" spans="78:83">
      <c r="BZ1021" s="2"/>
      <c r="CA1021" s="2"/>
      <c r="CB1021" s="2"/>
      <c r="CC1021" s="2"/>
      <c r="CD1021" s="2"/>
      <c r="CE1021" s="2"/>
    </row>
    <row r="1022" spans="78:83">
      <c r="BZ1022" s="2"/>
      <c r="CA1022" s="2"/>
      <c r="CB1022" s="2"/>
      <c r="CC1022" s="2"/>
      <c r="CD1022" s="2"/>
      <c r="CE1022" s="2"/>
    </row>
    <row r="1023" spans="78:83">
      <c r="BZ1023" s="2"/>
      <c r="CA1023" s="2"/>
      <c r="CB1023" s="2"/>
      <c r="CC1023" s="2"/>
      <c r="CD1023" s="2"/>
      <c r="CE1023" s="2"/>
    </row>
    <row r="1024" spans="78:83">
      <c r="BZ1024" s="2"/>
      <c r="CA1024" s="2"/>
      <c r="CB1024" s="2"/>
      <c r="CC1024" s="2"/>
      <c r="CD1024" s="2"/>
      <c r="CE1024" s="2"/>
    </row>
    <row r="1025" spans="78:83">
      <c r="BZ1025" s="2"/>
      <c r="CA1025" s="2"/>
      <c r="CB1025" s="2"/>
      <c r="CC1025" s="2"/>
      <c r="CD1025" s="2"/>
      <c r="CE1025" s="2"/>
    </row>
    <row r="1026" spans="78:83">
      <c r="BZ1026" s="2"/>
      <c r="CA1026" s="2"/>
      <c r="CB1026" s="2"/>
      <c r="CC1026" s="2"/>
      <c r="CD1026" s="2"/>
      <c r="CE1026" s="2"/>
    </row>
    <row r="1027" spans="78:83">
      <c r="BZ1027" s="2"/>
      <c r="CA1027" s="2"/>
      <c r="CB1027" s="2"/>
      <c r="CC1027" s="2"/>
      <c r="CD1027" s="2"/>
      <c r="CE1027" s="2"/>
    </row>
    <row r="1028" spans="78:83">
      <c r="BZ1028" s="2"/>
      <c r="CA1028" s="2"/>
      <c r="CB1028" s="2"/>
      <c r="CC1028" s="2"/>
      <c r="CD1028" s="2"/>
      <c r="CE1028" s="2"/>
    </row>
    <row r="1029" spans="78:83">
      <c r="BZ1029" s="2"/>
      <c r="CA1029" s="2"/>
      <c r="CB1029" s="2"/>
      <c r="CC1029" s="2"/>
      <c r="CD1029" s="2"/>
      <c r="CE1029" s="2"/>
    </row>
    <row r="1030" spans="78:83">
      <c r="BZ1030" s="2"/>
      <c r="CA1030" s="2"/>
      <c r="CB1030" s="2"/>
      <c r="CC1030" s="2"/>
      <c r="CD1030" s="2"/>
      <c r="CE1030" s="2"/>
    </row>
    <row r="1031" spans="78:83">
      <c r="BZ1031" s="2"/>
      <c r="CA1031" s="2"/>
      <c r="CB1031" s="2"/>
      <c r="CC1031" s="2"/>
      <c r="CD1031" s="2"/>
      <c r="CE1031" s="2"/>
    </row>
    <row r="1032" spans="78:83">
      <c r="BZ1032" s="2"/>
      <c r="CA1032" s="2"/>
      <c r="CB1032" s="2"/>
      <c r="CC1032" s="2"/>
      <c r="CD1032" s="2"/>
      <c r="CE1032" s="2"/>
    </row>
    <row r="1033" spans="78:83">
      <c r="BZ1033" s="2"/>
      <c r="CA1033" s="2"/>
      <c r="CB1033" s="2"/>
      <c r="CC1033" s="2"/>
      <c r="CD1033" s="2"/>
      <c r="CE1033" s="2"/>
    </row>
    <row r="1034" spans="78:83">
      <c r="BZ1034" s="2"/>
      <c r="CA1034" s="2"/>
      <c r="CB1034" s="2"/>
      <c r="CC1034" s="2"/>
      <c r="CD1034" s="2"/>
      <c r="CE1034" s="2"/>
    </row>
    <row r="1035" spans="78:83">
      <c r="BZ1035" s="2"/>
      <c r="CA1035" s="2"/>
      <c r="CB1035" s="2"/>
      <c r="CC1035" s="2"/>
      <c r="CD1035" s="2"/>
      <c r="CE1035" s="2"/>
    </row>
    <row r="1036" spans="78:83">
      <c r="BZ1036" s="2"/>
      <c r="CA1036" s="2"/>
      <c r="CB1036" s="2"/>
      <c r="CC1036" s="2"/>
      <c r="CD1036" s="2"/>
      <c r="CE1036" s="2"/>
    </row>
    <row r="1037" spans="78:83">
      <c r="BZ1037" s="2"/>
      <c r="CA1037" s="2"/>
      <c r="CB1037" s="2"/>
      <c r="CC1037" s="2"/>
      <c r="CD1037" s="2"/>
      <c r="CE1037" s="2"/>
    </row>
    <row r="1038" spans="78:83">
      <c r="BZ1038" s="2"/>
      <c r="CA1038" s="2"/>
      <c r="CB1038" s="2"/>
      <c r="CC1038" s="2"/>
      <c r="CD1038" s="2"/>
      <c r="CE1038" s="2"/>
    </row>
    <row r="1039" spans="78:83">
      <c r="BZ1039" s="2"/>
      <c r="CA1039" s="2"/>
      <c r="CB1039" s="2"/>
      <c r="CC1039" s="2"/>
      <c r="CD1039" s="2"/>
      <c r="CE1039" s="2"/>
    </row>
    <row r="1040" spans="78:83">
      <c r="BZ1040" s="2"/>
      <c r="CA1040" s="2"/>
      <c r="CB1040" s="2"/>
      <c r="CC1040" s="2"/>
      <c r="CD1040" s="2"/>
      <c r="CE1040" s="2"/>
    </row>
    <row r="1041" spans="78:83">
      <c r="BZ1041" s="2"/>
      <c r="CA1041" s="2"/>
      <c r="CB1041" s="2"/>
      <c r="CC1041" s="2"/>
      <c r="CD1041" s="2"/>
      <c r="CE1041" s="2"/>
    </row>
    <row r="1042" spans="78:83">
      <c r="BZ1042" s="2"/>
      <c r="CA1042" s="2"/>
      <c r="CB1042" s="2"/>
      <c r="CC1042" s="2"/>
      <c r="CD1042" s="2"/>
      <c r="CE1042" s="2"/>
    </row>
    <row r="1043" spans="78:83">
      <c r="BZ1043" s="2"/>
      <c r="CA1043" s="2"/>
      <c r="CB1043" s="2"/>
      <c r="CC1043" s="2"/>
      <c r="CD1043" s="2"/>
      <c r="CE1043" s="2"/>
    </row>
    <row r="1044" spans="78:83">
      <c r="BZ1044" s="2"/>
      <c r="CA1044" s="2"/>
      <c r="CB1044" s="2"/>
      <c r="CC1044" s="2"/>
      <c r="CD1044" s="2"/>
      <c r="CE1044" s="2"/>
    </row>
    <row r="1045" spans="78:83">
      <c r="BZ1045" s="2"/>
      <c r="CA1045" s="2"/>
      <c r="CB1045" s="2"/>
      <c r="CC1045" s="2"/>
      <c r="CD1045" s="2"/>
      <c r="CE1045" s="2"/>
    </row>
    <row r="1046" spans="78:83">
      <c r="BZ1046" s="2"/>
      <c r="CA1046" s="2"/>
      <c r="CB1046" s="2"/>
      <c r="CC1046" s="2"/>
      <c r="CD1046" s="2"/>
      <c r="CE1046" s="2"/>
    </row>
    <row r="1047" spans="78:83">
      <c r="BZ1047" s="2"/>
      <c r="CA1047" s="2"/>
      <c r="CB1047" s="2"/>
      <c r="CC1047" s="2"/>
      <c r="CD1047" s="2"/>
      <c r="CE1047" s="2"/>
    </row>
    <row r="1048" spans="78:83">
      <c r="BZ1048" s="2"/>
      <c r="CA1048" s="2"/>
      <c r="CB1048" s="2"/>
      <c r="CC1048" s="2"/>
      <c r="CD1048" s="2"/>
      <c r="CE1048" s="2"/>
    </row>
    <row r="1049" spans="78:83">
      <c r="BZ1049" s="2"/>
      <c r="CA1049" s="2"/>
      <c r="CB1049" s="2"/>
      <c r="CC1049" s="2"/>
      <c r="CD1049" s="2"/>
      <c r="CE1049" s="2"/>
    </row>
    <row r="1050" spans="78:83">
      <c r="BZ1050" s="2"/>
      <c r="CA1050" s="2"/>
      <c r="CB1050" s="2"/>
      <c r="CC1050" s="2"/>
      <c r="CD1050" s="2"/>
      <c r="CE1050" s="2"/>
    </row>
    <row r="1051" spans="78:83">
      <c r="BZ1051" s="2"/>
      <c r="CA1051" s="2"/>
      <c r="CB1051" s="2"/>
      <c r="CC1051" s="2"/>
      <c r="CD1051" s="2"/>
      <c r="CE1051" s="2"/>
    </row>
    <row r="1052" spans="78:83">
      <c r="BZ1052" s="2"/>
      <c r="CA1052" s="2"/>
      <c r="CB1052" s="2"/>
      <c r="CC1052" s="2"/>
      <c r="CD1052" s="2"/>
      <c r="CE1052" s="2"/>
    </row>
    <row r="1053" spans="78:83">
      <c r="BZ1053" s="2"/>
      <c r="CA1053" s="2"/>
      <c r="CB1053" s="2"/>
      <c r="CC1053" s="2"/>
      <c r="CD1053" s="2"/>
      <c r="CE1053" s="2"/>
    </row>
    <row r="1054" spans="78:83">
      <c r="BZ1054" s="2"/>
      <c r="CA1054" s="2"/>
      <c r="CB1054" s="2"/>
      <c r="CC1054" s="2"/>
      <c r="CD1054" s="2"/>
      <c r="CE1054" s="2"/>
    </row>
    <row r="1055" spans="78:83">
      <c r="BZ1055" s="2"/>
      <c r="CA1055" s="2"/>
      <c r="CB1055" s="2"/>
      <c r="CC1055" s="2"/>
      <c r="CD1055" s="2"/>
      <c r="CE1055" s="2"/>
    </row>
    <row r="1056" spans="78:83">
      <c r="BZ1056" s="2"/>
      <c r="CA1056" s="2"/>
      <c r="CB1056" s="2"/>
      <c r="CC1056" s="2"/>
      <c r="CD1056" s="2"/>
      <c r="CE1056" s="2"/>
    </row>
    <row r="1057" spans="78:83">
      <c r="BZ1057" s="2"/>
      <c r="CA1057" s="2"/>
      <c r="CB1057" s="2"/>
      <c r="CC1057" s="2"/>
      <c r="CD1057" s="2"/>
      <c r="CE1057" s="2"/>
    </row>
    <row r="1058" spans="78:83">
      <c r="BZ1058" s="2"/>
      <c r="CA1058" s="2"/>
      <c r="CB1058" s="2"/>
      <c r="CC1058" s="2"/>
      <c r="CD1058" s="2"/>
      <c r="CE1058" s="2"/>
    </row>
    <row r="1059" spans="78:83">
      <c r="BZ1059" s="2"/>
      <c r="CA1059" s="2"/>
      <c r="CB1059" s="2"/>
      <c r="CC1059" s="2"/>
      <c r="CD1059" s="2"/>
      <c r="CE1059" s="2"/>
    </row>
    <row r="1060" spans="78:83">
      <c r="BZ1060" s="2"/>
      <c r="CA1060" s="2"/>
      <c r="CB1060" s="2"/>
      <c r="CC1060" s="2"/>
      <c r="CD1060" s="2"/>
      <c r="CE1060" s="2"/>
    </row>
    <row r="1061" spans="78:83">
      <c r="BZ1061" s="2"/>
      <c r="CA1061" s="2"/>
      <c r="CB1061" s="2"/>
      <c r="CC1061" s="2"/>
      <c r="CD1061" s="2"/>
      <c r="CE1061" s="2"/>
    </row>
    <row r="1062" spans="78:83">
      <c r="BZ1062" s="2"/>
      <c r="CA1062" s="2"/>
      <c r="CB1062" s="2"/>
      <c r="CC1062" s="2"/>
      <c r="CD1062" s="2"/>
      <c r="CE1062" s="2"/>
    </row>
    <row r="1063" spans="78:83">
      <c r="BZ1063" s="2"/>
      <c r="CA1063" s="2"/>
      <c r="CB1063" s="2"/>
      <c r="CC1063" s="2"/>
      <c r="CD1063" s="2"/>
      <c r="CE1063" s="2"/>
    </row>
    <row r="1064" spans="78:83">
      <c r="BZ1064" s="2"/>
      <c r="CA1064" s="2"/>
      <c r="CB1064" s="2"/>
      <c r="CC1064" s="2"/>
      <c r="CD1064" s="2"/>
      <c r="CE1064" s="2"/>
    </row>
    <row r="1065" spans="78:83">
      <c r="BZ1065" s="2"/>
      <c r="CA1065" s="2"/>
      <c r="CB1065" s="2"/>
      <c r="CC1065" s="2"/>
      <c r="CD1065" s="2"/>
      <c r="CE1065" s="2"/>
    </row>
    <row r="1066" spans="78:83">
      <c r="BZ1066" s="2"/>
      <c r="CA1066" s="2"/>
      <c r="CB1066" s="2"/>
      <c r="CC1066" s="2"/>
      <c r="CD1066" s="2"/>
      <c r="CE1066" s="2"/>
    </row>
    <row r="1067" spans="78:83">
      <c r="BZ1067" s="2"/>
      <c r="CA1067" s="2"/>
      <c r="CB1067" s="2"/>
      <c r="CC1067" s="2"/>
      <c r="CD1067" s="2"/>
      <c r="CE1067" s="2"/>
    </row>
    <row r="1068" spans="78:83">
      <c r="BZ1068" s="2"/>
      <c r="CA1068" s="2"/>
      <c r="CB1068" s="2"/>
      <c r="CC1068" s="2"/>
      <c r="CD1068" s="2"/>
      <c r="CE1068" s="2"/>
    </row>
    <row r="1069" spans="78:83">
      <c r="BZ1069" s="2"/>
      <c r="CA1069" s="2"/>
      <c r="CB1069" s="2"/>
      <c r="CC1069" s="2"/>
      <c r="CD1069" s="2"/>
      <c r="CE1069" s="2"/>
    </row>
    <row r="1070" spans="78:83">
      <c r="BZ1070" s="2"/>
      <c r="CA1070" s="2"/>
      <c r="CB1070" s="2"/>
      <c r="CC1070" s="2"/>
      <c r="CD1070" s="2"/>
      <c r="CE1070" s="2"/>
    </row>
    <row r="1071" spans="78:83">
      <c r="BZ1071" s="2"/>
      <c r="CA1071" s="2"/>
      <c r="CB1071" s="2"/>
      <c r="CC1071" s="2"/>
      <c r="CD1071" s="2"/>
      <c r="CE1071" s="2"/>
    </row>
    <row r="1072" spans="78:83">
      <c r="BZ1072" s="2"/>
      <c r="CA1072" s="2"/>
      <c r="CB1072" s="2"/>
      <c r="CC1072" s="2"/>
      <c r="CD1072" s="2"/>
      <c r="CE1072" s="2"/>
    </row>
    <row r="1073" spans="78:83">
      <c r="BZ1073" s="2"/>
      <c r="CA1073" s="2"/>
      <c r="CB1073" s="2"/>
      <c r="CC1073" s="2"/>
      <c r="CD1073" s="2"/>
      <c r="CE1073" s="2"/>
    </row>
    <row r="1074" spans="78:83">
      <c r="BZ1074" s="2"/>
      <c r="CA1074" s="2"/>
      <c r="CB1074" s="2"/>
      <c r="CC1074" s="2"/>
      <c r="CD1074" s="2"/>
      <c r="CE1074" s="2"/>
    </row>
    <row r="1075" spans="78:83">
      <c r="BZ1075" s="2"/>
      <c r="CA1075" s="2"/>
      <c r="CB1075" s="2"/>
      <c r="CC1075" s="2"/>
      <c r="CD1075" s="2"/>
      <c r="CE1075" s="2"/>
    </row>
    <row r="1076" spans="78:83">
      <c r="BZ1076" s="2"/>
      <c r="CA1076" s="2"/>
      <c r="CB1076" s="2"/>
      <c r="CC1076" s="2"/>
      <c r="CD1076" s="2"/>
      <c r="CE1076" s="2"/>
    </row>
    <row r="1077" spans="78:83">
      <c r="BZ1077" s="2"/>
      <c r="CA1077" s="2"/>
      <c r="CB1077" s="2"/>
      <c r="CC1077" s="2"/>
      <c r="CD1077" s="2"/>
      <c r="CE1077" s="2"/>
    </row>
    <row r="1078" spans="78:83">
      <c r="BZ1078" s="2"/>
      <c r="CA1078" s="2"/>
      <c r="CB1078" s="2"/>
      <c r="CC1078" s="2"/>
      <c r="CD1078" s="2"/>
      <c r="CE1078" s="2"/>
    </row>
    <row r="1079" spans="78:83">
      <c r="BZ1079" s="2"/>
      <c r="CA1079" s="2"/>
      <c r="CB1079" s="2"/>
      <c r="CC1079" s="2"/>
      <c r="CD1079" s="2"/>
      <c r="CE1079" s="2"/>
    </row>
    <row r="1080" spans="78:83">
      <c r="BZ1080" s="2"/>
      <c r="CA1080" s="2"/>
      <c r="CB1080" s="2"/>
      <c r="CC1080" s="2"/>
      <c r="CD1080" s="2"/>
      <c r="CE1080" s="2"/>
    </row>
    <row r="1081" spans="78:83">
      <c r="BZ1081" s="2"/>
      <c r="CA1081" s="2"/>
      <c r="CB1081" s="2"/>
      <c r="CC1081" s="2"/>
      <c r="CD1081" s="2"/>
      <c r="CE1081" s="2"/>
    </row>
    <row r="1082" spans="78:83">
      <c r="BZ1082" s="2"/>
      <c r="CA1082" s="2"/>
      <c r="CB1082" s="2"/>
      <c r="CC1082" s="2"/>
      <c r="CD1082" s="2"/>
      <c r="CE1082" s="2"/>
    </row>
    <row r="1083" spans="78:83">
      <c r="BZ1083" s="2"/>
      <c r="CA1083" s="2"/>
      <c r="CB1083" s="2"/>
      <c r="CC1083" s="2"/>
      <c r="CD1083" s="2"/>
      <c r="CE1083" s="2"/>
    </row>
    <row r="1084" spans="78:83">
      <c r="BZ1084" s="2"/>
      <c r="CA1084" s="2"/>
      <c r="CB1084" s="2"/>
      <c r="CC1084" s="2"/>
      <c r="CD1084" s="2"/>
      <c r="CE1084" s="2"/>
    </row>
    <row r="1085" spans="78:83">
      <c r="BZ1085" s="2"/>
      <c r="CA1085" s="2"/>
      <c r="CB1085" s="2"/>
      <c r="CC1085" s="2"/>
      <c r="CD1085" s="2"/>
      <c r="CE1085" s="2"/>
    </row>
    <row r="1086" spans="78:83">
      <c r="BZ1086" s="2"/>
      <c r="CA1086" s="2"/>
      <c r="CB1086" s="2"/>
      <c r="CC1086" s="2"/>
      <c r="CD1086" s="2"/>
      <c r="CE1086" s="2"/>
    </row>
    <row r="1087" spans="78:83">
      <c r="BZ1087" s="2"/>
      <c r="CA1087" s="2"/>
      <c r="CB1087" s="2"/>
      <c r="CC1087" s="2"/>
      <c r="CD1087" s="2"/>
      <c r="CE1087" s="2"/>
    </row>
    <row r="1088" spans="78:83">
      <c r="BZ1088" s="2"/>
      <c r="CA1088" s="2"/>
      <c r="CB1088" s="2"/>
      <c r="CC1088" s="2"/>
      <c r="CD1088" s="2"/>
      <c r="CE1088" s="2"/>
    </row>
    <row r="1089" spans="78:83">
      <c r="BZ1089" s="2"/>
      <c r="CA1089" s="2"/>
      <c r="CB1089" s="2"/>
      <c r="CC1089" s="2"/>
      <c r="CD1089" s="2"/>
      <c r="CE1089" s="2"/>
    </row>
    <row r="1090" spans="78:83">
      <c r="BZ1090" s="2"/>
      <c r="CA1090" s="2"/>
      <c r="CB1090" s="2"/>
      <c r="CC1090" s="2"/>
      <c r="CD1090" s="2"/>
      <c r="CE1090" s="2"/>
    </row>
    <row r="1091" spans="78:83">
      <c r="BZ1091" s="2"/>
      <c r="CA1091" s="2"/>
      <c r="CB1091" s="2"/>
      <c r="CC1091" s="2"/>
      <c r="CD1091" s="2"/>
      <c r="CE1091" s="2"/>
    </row>
    <row r="1092" spans="78:83">
      <c r="BZ1092" s="2"/>
      <c r="CA1092" s="2"/>
      <c r="CB1092" s="2"/>
      <c r="CC1092" s="2"/>
      <c r="CD1092" s="2"/>
      <c r="CE1092" s="2"/>
    </row>
    <row r="1093" spans="78:83">
      <c r="BZ1093" s="2"/>
      <c r="CA1093" s="2"/>
      <c r="CB1093" s="2"/>
      <c r="CC1093" s="2"/>
      <c r="CD1093" s="2"/>
      <c r="CE1093" s="2"/>
    </row>
    <row r="1094" spans="78:83">
      <c r="BZ1094" s="2"/>
      <c r="CA1094" s="2"/>
      <c r="CB1094" s="2"/>
      <c r="CC1094" s="2"/>
      <c r="CD1094" s="2"/>
      <c r="CE1094" s="2"/>
    </row>
    <row r="1095" spans="78:83">
      <c r="BZ1095" s="2"/>
      <c r="CA1095" s="2"/>
      <c r="CB1095" s="2"/>
      <c r="CC1095" s="2"/>
      <c r="CD1095" s="2"/>
      <c r="CE1095" s="2"/>
    </row>
    <row r="1096" spans="78:83">
      <c r="BZ1096" s="2"/>
      <c r="CA1096" s="2"/>
      <c r="CB1096" s="2"/>
      <c r="CC1096" s="2"/>
      <c r="CD1096" s="2"/>
      <c r="CE1096" s="2"/>
    </row>
    <row r="1097" spans="78:83">
      <c r="BZ1097" s="2"/>
      <c r="CA1097" s="2"/>
      <c r="CB1097" s="2"/>
      <c r="CC1097" s="2"/>
      <c r="CD1097" s="2"/>
      <c r="CE1097" s="2"/>
    </row>
    <row r="1098" spans="78:83">
      <c r="BZ1098" s="2"/>
      <c r="CA1098" s="2"/>
      <c r="CB1098" s="2"/>
      <c r="CC1098" s="2"/>
      <c r="CD1098" s="2"/>
      <c r="CE1098" s="2"/>
    </row>
    <row r="1099" spans="78:83">
      <c r="BZ1099" s="2"/>
      <c r="CA1099" s="2"/>
      <c r="CB1099" s="2"/>
      <c r="CC1099" s="2"/>
      <c r="CD1099" s="2"/>
      <c r="CE1099" s="2"/>
    </row>
    <row r="1100" spans="78:83">
      <c r="BZ1100" s="2"/>
      <c r="CA1100" s="2"/>
      <c r="CB1100" s="2"/>
      <c r="CC1100" s="2"/>
      <c r="CD1100" s="2"/>
      <c r="CE1100" s="2"/>
    </row>
    <row r="1101" spans="78:83">
      <c r="BZ1101" s="2"/>
      <c r="CA1101" s="2"/>
      <c r="CB1101" s="2"/>
      <c r="CC1101" s="2"/>
      <c r="CD1101" s="2"/>
      <c r="CE1101" s="2"/>
    </row>
    <row r="1102" spans="78:83">
      <c r="BZ1102" s="2"/>
      <c r="CA1102" s="2"/>
      <c r="CB1102" s="2"/>
      <c r="CC1102" s="2"/>
      <c r="CD1102" s="2"/>
      <c r="CE1102" s="2"/>
    </row>
    <row r="1103" spans="78:83">
      <c r="BZ1103" s="2"/>
      <c r="CA1103" s="2"/>
      <c r="CB1103" s="2"/>
      <c r="CC1103" s="2"/>
      <c r="CD1103" s="2"/>
      <c r="CE1103" s="2"/>
    </row>
    <row r="1104" spans="78:83">
      <c r="BZ1104" s="2"/>
      <c r="CA1104" s="2"/>
      <c r="CB1104" s="2"/>
      <c r="CC1104" s="2"/>
      <c r="CD1104" s="2"/>
      <c r="CE1104" s="2"/>
    </row>
    <row r="1105" spans="78:83">
      <c r="BZ1105" s="2"/>
      <c r="CA1105" s="2"/>
      <c r="CB1105" s="2"/>
      <c r="CC1105" s="2"/>
      <c r="CD1105" s="2"/>
      <c r="CE1105" s="2"/>
    </row>
    <row r="1106" spans="78:83">
      <c r="BZ1106" s="2"/>
      <c r="CA1106" s="2"/>
      <c r="CB1106" s="2"/>
      <c r="CC1106" s="2"/>
      <c r="CD1106" s="2"/>
      <c r="CE1106" s="2"/>
    </row>
    <row r="1107" spans="78:83">
      <c r="BZ1107" s="2"/>
      <c r="CA1107" s="2"/>
      <c r="CB1107" s="2"/>
      <c r="CC1107" s="2"/>
      <c r="CD1107" s="2"/>
      <c r="CE1107" s="2"/>
    </row>
    <row r="1108" spans="78:83">
      <c r="BZ1108" s="2"/>
      <c r="CA1108" s="2"/>
      <c r="CB1108" s="2"/>
      <c r="CC1108" s="2"/>
      <c r="CD1108" s="2"/>
      <c r="CE1108" s="2"/>
    </row>
    <row r="1109" spans="78:83">
      <c r="BZ1109" s="2"/>
      <c r="CA1109" s="2"/>
      <c r="CB1109" s="2"/>
      <c r="CC1109" s="2"/>
      <c r="CD1109" s="2"/>
      <c r="CE1109" s="2"/>
    </row>
    <row r="1110" spans="78:83">
      <c r="BZ1110" s="2"/>
      <c r="CA1110" s="2"/>
      <c r="CB1110" s="2"/>
      <c r="CC1110" s="2"/>
      <c r="CD1110" s="2"/>
      <c r="CE1110" s="2"/>
    </row>
    <row r="1111" spans="78:83">
      <c r="BZ1111" s="2"/>
      <c r="CA1111" s="2"/>
      <c r="CB1111" s="2"/>
      <c r="CC1111" s="2"/>
      <c r="CD1111" s="2"/>
      <c r="CE1111" s="2"/>
    </row>
    <row r="1112" spans="78:83">
      <c r="BZ1112" s="2"/>
      <c r="CA1112" s="2"/>
      <c r="CB1112" s="2"/>
      <c r="CC1112" s="2"/>
      <c r="CD1112" s="2"/>
      <c r="CE1112" s="2"/>
    </row>
    <row r="1113" spans="78:83">
      <c r="BZ1113" s="2"/>
      <c r="CA1113" s="2"/>
      <c r="CB1113" s="2"/>
      <c r="CC1113" s="2"/>
      <c r="CD1113" s="2"/>
      <c r="CE1113" s="2"/>
    </row>
    <row r="1114" spans="78:83">
      <c r="BZ1114" s="2"/>
      <c r="CA1114" s="2"/>
      <c r="CB1114" s="2"/>
      <c r="CC1114" s="2"/>
      <c r="CD1114" s="2"/>
      <c r="CE1114" s="2"/>
    </row>
    <row r="1115" spans="78:83">
      <c r="BZ1115" s="2"/>
      <c r="CA1115" s="2"/>
      <c r="CB1115" s="2"/>
      <c r="CC1115" s="2"/>
      <c r="CD1115" s="2"/>
      <c r="CE1115" s="2"/>
    </row>
    <row r="1116" spans="78:83">
      <c r="BZ1116" s="2"/>
      <c r="CA1116" s="2"/>
      <c r="CB1116" s="2"/>
      <c r="CC1116" s="2"/>
      <c r="CD1116" s="2"/>
      <c r="CE1116" s="2"/>
    </row>
    <row r="1117" spans="78:83">
      <c r="BZ1117" s="2"/>
      <c r="CA1117" s="2"/>
      <c r="CB1117" s="2"/>
      <c r="CC1117" s="2"/>
      <c r="CD1117" s="2"/>
      <c r="CE1117" s="2"/>
    </row>
    <row r="1118" spans="78:83">
      <c r="BZ1118" s="2"/>
      <c r="CA1118" s="2"/>
      <c r="CB1118" s="2"/>
      <c r="CC1118" s="2"/>
      <c r="CD1118" s="2"/>
      <c r="CE1118" s="2"/>
    </row>
    <row r="1119" spans="78:83">
      <c r="BZ1119" s="2"/>
      <c r="CA1119" s="2"/>
      <c r="CB1119" s="2"/>
      <c r="CC1119" s="2"/>
      <c r="CD1119" s="2"/>
      <c r="CE1119" s="2"/>
    </row>
    <row r="1120" spans="78:83">
      <c r="BZ1120" s="2"/>
      <c r="CA1120" s="2"/>
      <c r="CB1120" s="2"/>
      <c r="CC1120" s="2"/>
      <c r="CD1120" s="2"/>
      <c r="CE1120" s="2"/>
    </row>
    <row r="1121" spans="78:83">
      <c r="BZ1121" s="2"/>
      <c r="CA1121" s="2"/>
      <c r="CB1121" s="2"/>
      <c r="CC1121" s="2"/>
      <c r="CD1121" s="2"/>
      <c r="CE1121" s="2"/>
    </row>
    <row r="1122" spans="78:83">
      <c r="BZ1122" s="2"/>
      <c r="CA1122" s="2"/>
      <c r="CB1122" s="2"/>
      <c r="CC1122" s="2"/>
      <c r="CD1122" s="2"/>
      <c r="CE1122" s="2"/>
    </row>
    <row r="1123" spans="78:83">
      <c r="BZ1123" s="2"/>
      <c r="CA1123" s="2"/>
      <c r="CB1123" s="2"/>
      <c r="CC1123" s="2"/>
      <c r="CD1123" s="2"/>
      <c r="CE1123" s="2"/>
    </row>
    <row r="1124" spans="78:83">
      <c r="BZ1124" s="2"/>
      <c r="CA1124" s="2"/>
      <c r="CB1124" s="2"/>
      <c r="CC1124" s="2"/>
      <c r="CD1124" s="2"/>
      <c r="CE1124" s="2"/>
    </row>
    <row r="1125" spans="78:83">
      <c r="BZ1125" s="2"/>
      <c r="CA1125" s="2"/>
      <c r="CB1125" s="2"/>
      <c r="CC1125" s="2"/>
      <c r="CD1125" s="2"/>
      <c r="CE1125" s="2"/>
    </row>
    <row r="1126" spans="78:83">
      <c r="BZ1126" s="2"/>
      <c r="CA1126" s="2"/>
      <c r="CB1126" s="2"/>
      <c r="CC1126" s="2"/>
      <c r="CD1126" s="2"/>
      <c r="CE1126" s="2"/>
    </row>
    <row r="1127" spans="78:83">
      <c r="BZ1127" s="2"/>
      <c r="CA1127" s="2"/>
      <c r="CB1127" s="2"/>
      <c r="CC1127" s="2"/>
      <c r="CD1127" s="2"/>
      <c r="CE1127" s="2"/>
    </row>
    <row r="1128" spans="78:83">
      <c r="BZ1128" s="2"/>
      <c r="CA1128" s="2"/>
      <c r="CB1128" s="2"/>
      <c r="CC1128" s="2"/>
      <c r="CD1128" s="2"/>
      <c r="CE1128" s="2"/>
    </row>
    <row r="1129" spans="78:83">
      <c r="BZ1129" s="2"/>
      <c r="CA1129" s="2"/>
      <c r="CB1129" s="2"/>
      <c r="CC1129" s="2"/>
      <c r="CD1129" s="2"/>
      <c r="CE1129" s="2"/>
    </row>
    <row r="1130" spans="78:83">
      <c r="BZ1130" s="2"/>
      <c r="CA1130" s="2"/>
      <c r="CB1130" s="2"/>
      <c r="CC1130" s="2"/>
      <c r="CD1130" s="2"/>
      <c r="CE1130" s="2"/>
    </row>
    <row r="1131" spans="78:83">
      <c r="BZ1131" s="2"/>
      <c r="CA1131" s="2"/>
      <c r="CB1131" s="2"/>
      <c r="CC1131" s="2"/>
      <c r="CD1131" s="2"/>
      <c r="CE1131" s="2"/>
    </row>
    <row r="1132" spans="78:83">
      <c r="BZ1132" s="2"/>
      <c r="CA1132" s="2"/>
      <c r="CB1132" s="2"/>
      <c r="CC1132" s="2"/>
      <c r="CD1132" s="2"/>
      <c r="CE1132" s="2"/>
    </row>
    <row r="1133" spans="78:83">
      <c r="BZ1133" s="2"/>
      <c r="CA1133" s="2"/>
      <c r="CB1133" s="2"/>
      <c r="CC1133" s="2"/>
      <c r="CD1133" s="2"/>
      <c r="CE1133" s="2"/>
    </row>
    <row r="1134" spans="78:83">
      <c r="BZ1134" s="2"/>
      <c r="CA1134" s="2"/>
      <c r="CB1134" s="2"/>
      <c r="CC1134" s="2"/>
      <c r="CD1134" s="2"/>
      <c r="CE1134" s="2"/>
    </row>
    <row r="1135" spans="78:83">
      <c r="BZ1135" s="2"/>
      <c r="CA1135" s="2"/>
      <c r="CB1135" s="2"/>
      <c r="CC1135" s="2"/>
      <c r="CD1135" s="2"/>
      <c r="CE1135" s="2"/>
    </row>
    <row r="1136" spans="78:83">
      <c r="BZ1136" s="2"/>
      <c r="CA1136" s="2"/>
      <c r="CB1136" s="2"/>
      <c r="CC1136" s="2"/>
      <c r="CD1136" s="2"/>
      <c r="CE1136" s="2"/>
    </row>
    <row r="1137" spans="78:83">
      <c r="BZ1137" s="2"/>
      <c r="CA1137" s="2"/>
      <c r="CB1137" s="2"/>
      <c r="CC1137" s="2"/>
      <c r="CD1137" s="2"/>
      <c r="CE1137" s="2"/>
    </row>
    <row r="1138" spans="78:83">
      <c r="BZ1138" s="2"/>
      <c r="CA1138" s="2"/>
      <c r="CB1138" s="2"/>
      <c r="CC1138" s="2"/>
      <c r="CD1138" s="2"/>
      <c r="CE1138" s="2"/>
    </row>
    <row r="1139" spans="78:83">
      <c r="BZ1139" s="2"/>
      <c r="CA1139" s="2"/>
      <c r="CB1139" s="2"/>
      <c r="CC1139" s="2"/>
      <c r="CD1139" s="2"/>
      <c r="CE1139" s="2"/>
    </row>
    <row r="1140" spans="78:83">
      <c r="BZ1140" s="2"/>
      <c r="CA1140" s="2"/>
      <c r="CB1140" s="2"/>
      <c r="CC1140" s="2"/>
      <c r="CD1140" s="2"/>
      <c r="CE1140" s="2"/>
    </row>
    <row r="1141" spans="78:83">
      <c r="BZ1141" s="2"/>
      <c r="CA1141" s="2"/>
      <c r="CB1141" s="2"/>
      <c r="CC1141" s="2"/>
      <c r="CD1141" s="2"/>
      <c r="CE1141" s="2"/>
    </row>
    <row r="1142" spans="78:83">
      <c r="BZ1142" s="2"/>
      <c r="CA1142" s="2"/>
      <c r="CB1142" s="2"/>
      <c r="CC1142" s="2"/>
      <c r="CD1142" s="2"/>
      <c r="CE1142" s="2"/>
    </row>
    <row r="1143" spans="78:83">
      <c r="BZ1143" s="2"/>
      <c r="CA1143" s="2"/>
      <c r="CB1143" s="2"/>
      <c r="CC1143" s="2"/>
      <c r="CD1143" s="2"/>
      <c r="CE1143" s="2"/>
    </row>
    <row r="1144" spans="78:83">
      <c r="BZ1144" s="2"/>
      <c r="CA1144" s="2"/>
      <c r="CB1144" s="2"/>
      <c r="CC1144" s="2"/>
      <c r="CD1144" s="2"/>
      <c r="CE1144" s="2"/>
    </row>
    <row r="1145" spans="78:83">
      <c r="BZ1145" s="2"/>
      <c r="CA1145" s="2"/>
      <c r="CB1145" s="2"/>
      <c r="CC1145" s="2"/>
      <c r="CD1145" s="2"/>
      <c r="CE1145" s="2"/>
    </row>
    <row r="1146" spans="78:83">
      <c r="BZ1146" s="2"/>
      <c r="CA1146" s="2"/>
      <c r="CB1146" s="2"/>
      <c r="CC1146" s="2"/>
      <c r="CD1146" s="2"/>
      <c r="CE1146" s="2"/>
    </row>
    <row r="1147" spans="78:83">
      <c r="BZ1147" s="2"/>
      <c r="CA1147" s="2"/>
      <c r="CB1147" s="2"/>
      <c r="CC1147" s="2"/>
      <c r="CD1147" s="2"/>
      <c r="CE1147" s="2"/>
    </row>
    <row r="1148" spans="78:83">
      <c r="BZ1148" s="2"/>
      <c r="CA1148" s="2"/>
      <c r="CB1148" s="2"/>
      <c r="CC1148" s="2"/>
      <c r="CD1148" s="2"/>
      <c r="CE1148" s="2"/>
    </row>
    <row r="1149" spans="78:83">
      <c r="BZ1149" s="2"/>
      <c r="CA1149" s="2"/>
      <c r="CB1149" s="2"/>
      <c r="CC1149" s="2"/>
      <c r="CD1149" s="2"/>
      <c r="CE1149" s="2"/>
    </row>
    <row r="1150" spans="78:83">
      <c r="BZ1150" s="2"/>
      <c r="CA1150" s="2"/>
      <c r="CB1150" s="2"/>
      <c r="CC1150" s="2"/>
      <c r="CD1150" s="2"/>
      <c r="CE1150" s="2"/>
    </row>
    <row r="1151" spans="78:83">
      <c r="BZ1151" s="2"/>
      <c r="CA1151" s="2"/>
      <c r="CB1151" s="2"/>
      <c r="CC1151" s="2"/>
      <c r="CD1151" s="2"/>
      <c r="CE1151" s="2"/>
    </row>
    <row r="1152" spans="78:83">
      <c r="BZ1152" s="2"/>
      <c r="CA1152" s="2"/>
      <c r="CB1152" s="2"/>
      <c r="CC1152" s="2"/>
      <c r="CD1152" s="2"/>
      <c r="CE1152" s="2"/>
    </row>
    <row r="1153" spans="78:83">
      <c r="BZ1153" s="2"/>
      <c r="CA1153" s="2"/>
      <c r="CB1153" s="2"/>
      <c r="CC1153" s="2"/>
      <c r="CD1153" s="2"/>
      <c r="CE1153" s="2"/>
    </row>
    <row r="1154" spans="78:83">
      <c r="BZ1154" s="2"/>
      <c r="CA1154" s="2"/>
      <c r="CB1154" s="2"/>
      <c r="CC1154" s="2"/>
      <c r="CD1154" s="2"/>
      <c r="CE1154" s="2"/>
    </row>
    <row r="1155" spans="78:83">
      <c r="BZ1155" s="2"/>
      <c r="CA1155" s="2"/>
      <c r="CB1155" s="2"/>
      <c r="CC1155" s="2"/>
      <c r="CD1155" s="2"/>
      <c r="CE1155" s="2"/>
    </row>
    <row r="1156" spans="78:83">
      <c r="BZ1156" s="2"/>
      <c r="CA1156" s="2"/>
      <c r="CB1156" s="2"/>
      <c r="CC1156" s="2"/>
      <c r="CD1156" s="2"/>
      <c r="CE1156" s="2"/>
    </row>
    <row r="1157" spans="78:83">
      <c r="BZ1157" s="2"/>
      <c r="CA1157" s="2"/>
      <c r="CB1157" s="2"/>
      <c r="CC1157" s="2"/>
      <c r="CD1157" s="2"/>
      <c r="CE1157" s="2"/>
    </row>
    <row r="1158" spans="78:83">
      <c r="BZ1158" s="2"/>
      <c r="CA1158" s="2"/>
      <c r="CB1158" s="2"/>
      <c r="CC1158" s="2"/>
      <c r="CD1158" s="2"/>
      <c r="CE1158" s="2"/>
    </row>
    <row r="1159" spans="78:83">
      <c r="BZ1159" s="2"/>
      <c r="CA1159" s="2"/>
      <c r="CB1159" s="2"/>
      <c r="CC1159" s="2"/>
      <c r="CD1159" s="2"/>
      <c r="CE1159" s="2"/>
    </row>
    <row r="1160" spans="78:83">
      <c r="BZ1160" s="2"/>
      <c r="CA1160" s="2"/>
      <c r="CB1160" s="2"/>
      <c r="CC1160" s="2"/>
      <c r="CD1160" s="2"/>
      <c r="CE1160" s="2"/>
    </row>
    <row r="1161" spans="78:83">
      <c r="BZ1161" s="2"/>
      <c r="CA1161" s="2"/>
      <c r="CB1161" s="2"/>
      <c r="CC1161" s="2"/>
      <c r="CD1161" s="2"/>
      <c r="CE1161" s="2"/>
    </row>
    <row r="1162" spans="78:83">
      <c r="BZ1162" s="2"/>
      <c r="CA1162" s="2"/>
      <c r="CB1162" s="2"/>
      <c r="CC1162" s="2"/>
      <c r="CD1162" s="2"/>
      <c r="CE1162" s="2"/>
    </row>
    <row r="1163" spans="78:83">
      <c r="BZ1163" s="2"/>
      <c r="CA1163" s="2"/>
      <c r="CB1163" s="2"/>
      <c r="CC1163" s="2"/>
      <c r="CD1163" s="2"/>
      <c r="CE1163" s="2"/>
    </row>
    <row r="1164" spans="78:83">
      <c r="BZ1164" s="2"/>
      <c r="CA1164" s="2"/>
      <c r="CB1164" s="2"/>
      <c r="CC1164" s="2"/>
      <c r="CD1164" s="2"/>
      <c r="CE1164" s="2"/>
    </row>
    <row r="1165" spans="78:83">
      <c r="BZ1165" s="2"/>
      <c r="CA1165" s="2"/>
      <c r="CB1165" s="2"/>
      <c r="CC1165" s="2"/>
      <c r="CD1165" s="2"/>
      <c r="CE1165" s="2"/>
    </row>
    <row r="1166" spans="78:83">
      <c r="BZ1166" s="2"/>
      <c r="CA1166" s="2"/>
      <c r="CB1166" s="2"/>
      <c r="CC1166" s="2"/>
      <c r="CD1166" s="2"/>
      <c r="CE1166" s="2"/>
    </row>
    <row r="1167" spans="78:83">
      <c r="BZ1167" s="2"/>
      <c r="CA1167" s="2"/>
      <c r="CB1167" s="2"/>
      <c r="CC1167" s="2"/>
      <c r="CD1167" s="2"/>
      <c r="CE1167" s="2"/>
    </row>
    <row r="1168" spans="78:83">
      <c r="BZ1168" s="2"/>
      <c r="CA1168" s="2"/>
      <c r="CB1168" s="2"/>
      <c r="CC1168" s="2"/>
      <c r="CD1168" s="2"/>
      <c r="CE1168" s="2"/>
    </row>
    <row r="1169" spans="78:83">
      <c r="BZ1169" s="2"/>
      <c r="CA1169" s="2"/>
      <c r="CB1169" s="2"/>
      <c r="CC1169" s="2"/>
      <c r="CD1169" s="2"/>
      <c r="CE1169" s="2"/>
    </row>
    <row r="1170" spans="78:83">
      <c r="BZ1170" s="2"/>
      <c r="CA1170" s="2"/>
      <c r="CB1170" s="2"/>
      <c r="CC1170" s="2"/>
      <c r="CD1170" s="2"/>
      <c r="CE1170" s="2"/>
    </row>
    <row r="1171" spans="78:83">
      <c r="BZ1171" s="2"/>
      <c r="CA1171" s="2"/>
      <c r="CB1171" s="2"/>
      <c r="CC1171" s="2"/>
      <c r="CD1171" s="2"/>
      <c r="CE1171" s="2"/>
    </row>
    <row r="1172" spans="78:83">
      <c r="BZ1172" s="2"/>
      <c r="CA1172" s="2"/>
      <c r="CB1172" s="2"/>
      <c r="CC1172" s="2"/>
      <c r="CD1172" s="2"/>
      <c r="CE1172" s="2"/>
    </row>
    <row r="1173" spans="78:83">
      <c r="BZ1173" s="2"/>
      <c r="CA1173" s="2"/>
      <c r="CB1173" s="2"/>
      <c r="CC1173" s="2"/>
      <c r="CD1173" s="2"/>
      <c r="CE1173" s="2"/>
    </row>
    <row r="1174" spans="78:83">
      <c r="BZ1174" s="2"/>
      <c r="CA1174" s="2"/>
      <c r="CB1174" s="2"/>
      <c r="CC1174" s="2"/>
      <c r="CD1174" s="2"/>
      <c r="CE1174" s="2"/>
    </row>
    <row r="1175" spans="78:83">
      <c r="BZ1175" s="2"/>
      <c r="CA1175" s="2"/>
      <c r="CB1175" s="2"/>
      <c r="CC1175" s="2"/>
      <c r="CD1175" s="2"/>
      <c r="CE1175" s="2"/>
    </row>
    <row r="1176" spans="78:83">
      <c r="BZ1176" s="2"/>
      <c r="CA1176" s="2"/>
      <c r="CB1176" s="2"/>
      <c r="CC1176" s="2"/>
      <c r="CD1176" s="2"/>
      <c r="CE1176" s="2"/>
    </row>
    <row r="1177" spans="78:83">
      <c r="BZ1177" s="2"/>
      <c r="CA1177" s="2"/>
      <c r="CB1177" s="2"/>
      <c r="CC1177" s="2"/>
      <c r="CD1177" s="2"/>
      <c r="CE1177" s="2"/>
    </row>
    <row r="1178" spans="78:83">
      <c r="BZ1178" s="2"/>
      <c r="CA1178" s="2"/>
      <c r="CB1178" s="2"/>
      <c r="CC1178" s="2"/>
      <c r="CD1178" s="2"/>
      <c r="CE1178" s="2"/>
    </row>
    <row r="1179" spans="78:83">
      <c r="BZ1179" s="2"/>
      <c r="CA1179" s="2"/>
      <c r="CB1179" s="2"/>
      <c r="CC1179" s="2"/>
      <c r="CD1179" s="2"/>
      <c r="CE1179" s="2"/>
    </row>
    <row r="1180" spans="78:83">
      <c r="BZ1180" s="2"/>
      <c r="CA1180" s="2"/>
      <c r="CB1180" s="2"/>
      <c r="CC1180" s="2"/>
      <c r="CD1180" s="2"/>
      <c r="CE1180" s="2"/>
    </row>
    <row r="1181" spans="78:83">
      <c r="BZ1181" s="2"/>
      <c r="CA1181" s="2"/>
      <c r="CB1181" s="2"/>
      <c r="CC1181" s="2"/>
      <c r="CD1181" s="2"/>
      <c r="CE1181" s="2"/>
    </row>
    <row r="1182" spans="78:83">
      <c r="BZ1182" s="2"/>
      <c r="CA1182" s="2"/>
      <c r="CB1182" s="2"/>
      <c r="CC1182" s="2"/>
      <c r="CD1182" s="2"/>
      <c r="CE1182" s="2"/>
    </row>
    <row r="1183" spans="78:83">
      <c r="BZ1183" s="2"/>
      <c r="CA1183" s="2"/>
      <c r="CB1183" s="2"/>
      <c r="CC1183" s="2"/>
      <c r="CD1183" s="2"/>
      <c r="CE1183" s="2"/>
    </row>
    <row r="1184" spans="78:83">
      <c r="BZ1184" s="2"/>
      <c r="CA1184" s="2"/>
      <c r="CB1184" s="2"/>
      <c r="CC1184" s="2"/>
      <c r="CD1184" s="2"/>
      <c r="CE1184" s="2"/>
    </row>
    <row r="1185" spans="78:83">
      <c r="BZ1185" s="2"/>
      <c r="CA1185" s="2"/>
      <c r="CB1185" s="2"/>
      <c r="CC1185" s="2"/>
      <c r="CD1185" s="2"/>
      <c r="CE1185" s="2"/>
    </row>
    <row r="1186" spans="78:83">
      <c r="BZ1186" s="2"/>
      <c r="CA1186" s="2"/>
      <c r="CB1186" s="2"/>
      <c r="CC1186" s="2"/>
      <c r="CD1186" s="2"/>
      <c r="CE1186" s="2"/>
    </row>
    <row r="1187" spans="78:83">
      <c r="BZ1187" s="2"/>
      <c r="CA1187" s="2"/>
      <c r="CB1187" s="2"/>
      <c r="CC1187" s="2"/>
      <c r="CD1187" s="2"/>
      <c r="CE1187" s="2"/>
    </row>
    <row r="1188" spans="78:83">
      <c r="BZ1188" s="2"/>
      <c r="CA1188" s="2"/>
      <c r="CB1188" s="2"/>
      <c r="CC1188" s="2"/>
      <c r="CD1188" s="2"/>
      <c r="CE1188" s="2"/>
    </row>
    <row r="1189" spans="78:83">
      <c r="BZ1189" s="2"/>
      <c r="CA1189" s="2"/>
      <c r="CB1189" s="2"/>
      <c r="CC1189" s="2"/>
      <c r="CD1189" s="2"/>
      <c r="CE1189" s="2"/>
    </row>
    <row r="1190" spans="78:83">
      <c r="BZ1190" s="2"/>
      <c r="CA1190" s="2"/>
      <c r="CB1190" s="2"/>
      <c r="CC1190" s="2"/>
      <c r="CD1190" s="2"/>
      <c r="CE1190" s="2"/>
    </row>
    <row r="1191" spans="78:83">
      <c r="BZ1191" s="2"/>
      <c r="CA1191" s="2"/>
      <c r="CB1191" s="2"/>
      <c r="CC1191" s="2"/>
      <c r="CD1191" s="2"/>
      <c r="CE1191" s="2"/>
    </row>
    <row r="1192" spans="78:83">
      <c r="BZ1192" s="2"/>
      <c r="CA1192" s="2"/>
      <c r="CB1192" s="2"/>
      <c r="CC1192" s="2"/>
      <c r="CD1192" s="2"/>
      <c r="CE1192" s="2"/>
    </row>
    <row r="1193" spans="78:83">
      <c r="BZ1193" s="2"/>
      <c r="CA1193" s="2"/>
      <c r="CB1193" s="2"/>
      <c r="CC1193" s="2"/>
      <c r="CD1193" s="2"/>
      <c r="CE1193" s="2"/>
    </row>
    <row r="1194" spans="78:83">
      <c r="BZ1194" s="2"/>
      <c r="CA1194" s="2"/>
      <c r="CB1194" s="2"/>
      <c r="CC1194" s="2"/>
      <c r="CD1194" s="2"/>
      <c r="CE1194" s="2"/>
    </row>
    <row r="1195" spans="78:83">
      <c r="BZ1195" s="2"/>
      <c r="CA1195" s="2"/>
      <c r="CB1195" s="2"/>
      <c r="CC1195" s="2"/>
      <c r="CD1195" s="2"/>
      <c r="CE1195" s="2"/>
    </row>
    <row r="1196" spans="78:83">
      <c r="BZ1196" s="2"/>
      <c r="CA1196" s="2"/>
      <c r="CB1196" s="2"/>
      <c r="CC1196" s="2"/>
      <c r="CD1196" s="2"/>
      <c r="CE1196" s="2"/>
    </row>
    <row r="1197" spans="78:83">
      <c r="BZ1197" s="2"/>
      <c r="CA1197" s="2"/>
      <c r="CB1197" s="2"/>
      <c r="CC1197" s="2"/>
      <c r="CD1197" s="2"/>
      <c r="CE1197" s="2"/>
    </row>
    <row r="1198" spans="78:83">
      <c r="BZ1198" s="2"/>
      <c r="CA1198" s="2"/>
      <c r="CB1198" s="2"/>
      <c r="CC1198" s="2"/>
      <c r="CD1198" s="2"/>
      <c r="CE1198" s="2"/>
    </row>
    <row r="1199" spans="78:83">
      <c r="BZ1199" s="2"/>
      <c r="CA1199" s="2"/>
      <c r="CB1199" s="2"/>
      <c r="CC1199" s="2"/>
      <c r="CD1199" s="2"/>
      <c r="CE1199" s="2"/>
    </row>
    <row r="1200" spans="78:83">
      <c r="BZ1200" s="2"/>
      <c r="CA1200" s="2"/>
      <c r="CB1200" s="2"/>
      <c r="CC1200" s="2"/>
      <c r="CD1200" s="2"/>
      <c r="CE1200" s="2"/>
    </row>
    <row r="1201" spans="78:83">
      <c r="BZ1201" s="2"/>
      <c r="CA1201" s="2"/>
      <c r="CB1201" s="2"/>
      <c r="CC1201" s="2"/>
      <c r="CD1201" s="2"/>
      <c r="CE1201" s="2"/>
    </row>
    <row r="1202" spans="78:83">
      <c r="BZ1202" s="2"/>
      <c r="CA1202" s="2"/>
      <c r="CB1202" s="2"/>
      <c r="CC1202" s="2"/>
      <c r="CD1202" s="2"/>
      <c r="CE1202" s="2"/>
    </row>
    <row r="1203" spans="78:83">
      <c r="BZ1203" s="2"/>
      <c r="CA1203" s="2"/>
      <c r="CB1203" s="2"/>
      <c r="CC1203" s="2"/>
      <c r="CD1203" s="2"/>
      <c r="CE1203" s="2"/>
    </row>
    <row r="1204" spans="78:83">
      <c r="BZ1204" s="2"/>
      <c r="CA1204" s="2"/>
      <c r="CB1204" s="2"/>
      <c r="CC1204" s="2"/>
      <c r="CD1204" s="2"/>
      <c r="CE1204" s="2"/>
    </row>
    <row r="1205" spans="78:83">
      <c r="BZ1205" s="2"/>
      <c r="CA1205" s="2"/>
      <c r="CB1205" s="2"/>
      <c r="CC1205" s="2"/>
      <c r="CD1205" s="2"/>
      <c r="CE1205" s="2"/>
    </row>
    <row r="1206" spans="78:83">
      <c r="BZ1206" s="2"/>
      <c r="CA1206" s="2"/>
      <c r="CB1206" s="2"/>
      <c r="CC1206" s="2"/>
      <c r="CD1206" s="2"/>
      <c r="CE1206" s="2"/>
    </row>
    <row r="1207" spans="78:83">
      <c r="BZ1207" s="2"/>
      <c r="CA1207" s="2"/>
      <c r="CB1207" s="2"/>
      <c r="CC1207" s="2"/>
      <c r="CD1207" s="2"/>
      <c r="CE1207" s="2"/>
    </row>
    <row r="1208" spans="78:83">
      <c r="BZ1208" s="2"/>
      <c r="CA1208" s="2"/>
      <c r="CB1208" s="2"/>
      <c r="CC1208" s="2"/>
      <c r="CD1208" s="2"/>
      <c r="CE1208" s="2"/>
    </row>
    <row r="1209" spans="78:83">
      <c r="BZ1209" s="2"/>
      <c r="CA1209" s="2"/>
      <c r="CB1209" s="2"/>
      <c r="CC1209" s="2"/>
      <c r="CD1209" s="2"/>
      <c r="CE1209" s="2"/>
    </row>
    <row r="1210" spans="78:83">
      <c r="BZ1210" s="2"/>
      <c r="CA1210" s="2"/>
      <c r="CB1210" s="2"/>
      <c r="CC1210" s="2"/>
      <c r="CD1210" s="2"/>
      <c r="CE1210" s="2"/>
    </row>
    <row r="1211" spans="78:83">
      <c r="BZ1211" s="2"/>
      <c r="CA1211" s="2"/>
      <c r="CB1211" s="2"/>
      <c r="CC1211" s="2"/>
      <c r="CD1211" s="2"/>
      <c r="CE1211" s="2"/>
    </row>
    <row r="1212" spans="78:83">
      <c r="BZ1212" s="2"/>
      <c r="CA1212" s="2"/>
      <c r="CB1212" s="2"/>
      <c r="CC1212" s="2"/>
      <c r="CD1212" s="2"/>
      <c r="CE1212" s="2"/>
    </row>
    <row r="1213" spans="78:83">
      <c r="BZ1213" s="2"/>
      <c r="CA1213" s="2"/>
      <c r="CB1213" s="2"/>
      <c r="CC1213" s="2"/>
      <c r="CD1213" s="2"/>
      <c r="CE1213" s="2"/>
    </row>
    <row r="1214" spans="78:83">
      <c r="BZ1214" s="2"/>
      <c r="CA1214" s="2"/>
      <c r="CB1214" s="2"/>
      <c r="CC1214" s="2"/>
      <c r="CD1214" s="2"/>
      <c r="CE1214" s="2"/>
    </row>
    <row r="1215" spans="78:83">
      <c r="BZ1215" s="2"/>
      <c r="CA1215" s="2"/>
      <c r="CB1215" s="2"/>
      <c r="CC1215" s="2"/>
      <c r="CD1215" s="2"/>
      <c r="CE1215" s="2"/>
    </row>
    <row r="1216" spans="78:83">
      <c r="BZ1216" s="2"/>
      <c r="CA1216" s="2"/>
      <c r="CB1216" s="2"/>
      <c r="CC1216" s="2"/>
      <c r="CD1216" s="2"/>
      <c r="CE1216" s="2"/>
    </row>
    <row r="1217" spans="78:83">
      <c r="BZ1217" s="2"/>
      <c r="CA1217" s="2"/>
      <c r="CB1217" s="2"/>
      <c r="CC1217" s="2"/>
      <c r="CD1217" s="2"/>
      <c r="CE1217" s="2"/>
    </row>
    <row r="1218" spans="78:83">
      <c r="BZ1218" s="2"/>
      <c r="CA1218" s="2"/>
      <c r="CB1218" s="2"/>
      <c r="CC1218" s="2"/>
      <c r="CD1218" s="2"/>
      <c r="CE1218" s="2"/>
    </row>
    <row r="1219" spans="78:83">
      <c r="BZ1219" s="2"/>
      <c r="CA1219" s="2"/>
      <c r="CB1219" s="2"/>
      <c r="CC1219" s="2"/>
      <c r="CD1219" s="2"/>
      <c r="CE1219" s="2"/>
    </row>
    <row r="1220" spans="78:83">
      <c r="BZ1220" s="2"/>
      <c r="CA1220" s="2"/>
      <c r="CB1220" s="2"/>
      <c r="CC1220" s="2"/>
      <c r="CD1220" s="2"/>
      <c r="CE1220" s="2"/>
    </row>
    <row r="1221" spans="78:83">
      <c r="BZ1221" s="2"/>
      <c r="CA1221" s="2"/>
      <c r="CB1221" s="2"/>
      <c r="CC1221" s="2"/>
      <c r="CD1221" s="2"/>
      <c r="CE1221" s="2"/>
    </row>
    <row r="1222" spans="78:83">
      <c r="BZ1222" s="2"/>
      <c r="CA1222" s="2"/>
      <c r="CB1222" s="2"/>
      <c r="CC1222" s="2"/>
      <c r="CD1222" s="2"/>
      <c r="CE1222" s="2"/>
    </row>
    <row r="1223" spans="78:83">
      <c r="BZ1223" s="2"/>
      <c r="CA1223" s="2"/>
      <c r="CB1223" s="2"/>
      <c r="CC1223" s="2"/>
      <c r="CD1223" s="2"/>
      <c r="CE1223" s="2"/>
    </row>
    <row r="1224" spans="78:83">
      <c r="BZ1224" s="2"/>
      <c r="CA1224" s="2"/>
      <c r="CB1224" s="2"/>
      <c r="CC1224" s="2"/>
      <c r="CD1224" s="2"/>
      <c r="CE1224" s="2"/>
    </row>
    <row r="1225" spans="78:83">
      <c r="BZ1225" s="2"/>
      <c r="CA1225" s="2"/>
      <c r="CB1225" s="2"/>
      <c r="CC1225" s="2"/>
      <c r="CD1225" s="2"/>
      <c r="CE1225" s="2"/>
    </row>
    <row r="1226" spans="78:83">
      <c r="BZ1226" s="2"/>
      <c r="CA1226" s="2"/>
      <c r="CB1226" s="2"/>
      <c r="CC1226" s="2"/>
      <c r="CD1226" s="2"/>
      <c r="CE1226" s="2"/>
    </row>
    <row r="1227" spans="78:83">
      <c r="BZ1227" s="2"/>
      <c r="CA1227" s="2"/>
      <c r="CB1227" s="2"/>
      <c r="CC1227" s="2"/>
      <c r="CD1227" s="2"/>
      <c r="CE1227" s="2"/>
    </row>
    <row r="1228" spans="78:83">
      <c r="BZ1228" s="2"/>
      <c r="CA1228" s="2"/>
      <c r="CB1228" s="2"/>
      <c r="CC1228" s="2"/>
      <c r="CD1228" s="2"/>
      <c r="CE1228" s="2"/>
    </row>
    <row r="1229" spans="78:83">
      <c r="BZ1229" s="2"/>
      <c r="CA1229" s="2"/>
      <c r="CB1229" s="2"/>
      <c r="CC1229" s="2"/>
      <c r="CD1229" s="2"/>
      <c r="CE1229" s="2"/>
    </row>
    <row r="1230" spans="78:83">
      <c r="BZ1230" s="2"/>
      <c r="CA1230" s="2"/>
      <c r="CB1230" s="2"/>
      <c r="CC1230" s="2"/>
      <c r="CD1230" s="2"/>
      <c r="CE1230" s="2"/>
    </row>
    <row r="1231" spans="78:83">
      <c r="BZ1231" s="2"/>
      <c r="CA1231" s="2"/>
      <c r="CB1231" s="2"/>
      <c r="CC1231" s="2"/>
      <c r="CD1231" s="2"/>
      <c r="CE1231" s="2"/>
    </row>
    <row r="1232" spans="78:83">
      <c r="BZ1232" s="2"/>
      <c r="CA1232" s="2"/>
      <c r="CB1232" s="2"/>
      <c r="CC1232" s="2"/>
      <c r="CD1232" s="2"/>
      <c r="CE1232" s="2"/>
    </row>
    <row r="1233" spans="78:83">
      <c r="BZ1233" s="2"/>
      <c r="CA1233" s="2"/>
      <c r="CB1233" s="2"/>
      <c r="CC1233" s="2"/>
      <c r="CD1233" s="2"/>
      <c r="CE1233" s="2"/>
    </row>
    <row r="1234" spans="78:83">
      <c r="BZ1234" s="2"/>
      <c r="CA1234" s="2"/>
      <c r="CB1234" s="2"/>
      <c r="CC1234" s="2"/>
      <c r="CD1234" s="2"/>
      <c r="CE1234" s="2"/>
    </row>
    <row r="1235" spans="78:83">
      <c r="BZ1235" s="2"/>
      <c r="CA1235" s="2"/>
      <c r="CB1235" s="2"/>
      <c r="CC1235" s="2"/>
      <c r="CD1235" s="2"/>
      <c r="CE1235" s="2"/>
    </row>
    <row r="1236" spans="78:83">
      <c r="BZ1236" s="2"/>
      <c r="CA1236" s="2"/>
      <c r="CB1236" s="2"/>
      <c r="CC1236" s="2"/>
      <c r="CD1236" s="2"/>
      <c r="CE1236" s="2"/>
    </row>
    <row r="1237" spans="78:83">
      <c r="BZ1237" s="2"/>
      <c r="CA1237" s="2"/>
      <c r="CB1237" s="2"/>
      <c r="CC1237" s="2"/>
      <c r="CD1237" s="2"/>
      <c r="CE1237" s="2"/>
    </row>
    <row r="1238" spans="78:83">
      <c r="BZ1238" s="2"/>
      <c r="CA1238" s="2"/>
      <c r="CB1238" s="2"/>
      <c r="CC1238" s="2"/>
      <c r="CD1238" s="2"/>
      <c r="CE1238" s="2"/>
    </row>
    <row r="1239" spans="78:83">
      <c r="BZ1239" s="2"/>
      <c r="CA1239" s="2"/>
      <c r="CB1239" s="2"/>
      <c r="CC1239" s="2"/>
      <c r="CD1239" s="2"/>
      <c r="CE1239" s="2"/>
    </row>
    <row r="1240" spans="78:83">
      <c r="BZ1240" s="2"/>
      <c r="CA1240" s="2"/>
      <c r="CB1240" s="2"/>
      <c r="CC1240" s="2"/>
      <c r="CD1240" s="2"/>
      <c r="CE1240" s="2"/>
    </row>
    <row r="1241" spans="78:83">
      <c r="BZ1241" s="2"/>
      <c r="CA1241" s="2"/>
      <c r="CB1241" s="2"/>
      <c r="CC1241" s="2"/>
      <c r="CD1241" s="2"/>
      <c r="CE1241" s="2"/>
    </row>
    <row r="1242" spans="78:83">
      <c r="BZ1242" s="2"/>
      <c r="CA1242" s="2"/>
      <c r="CB1242" s="2"/>
      <c r="CC1242" s="2"/>
      <c r="CD1242" s="2"/>
      <c r="CE1242" s="2"/>
    </row>
    <row r="1243" spans="78:83">
      <c r="BZ1243" s="2"/>
      <c r="CA1243" s="2"/>
      <c r="CB1243" s="2"/>
      <c r="CC1243" s="2"/>
      <c r="CD1243" s="2"/>
      <c r="CE1243" s="2"/>
    </row>
    <row r="1244" spans="78:83">
      <c r="BZ1244" s="2"/>
      <c r="CA1244" s="2"/>
      <c r="CB1244" s="2"/>
      <c r="CC1244" s="2"/>
      <c r="CD1244" s="2"/>
      <c r="CE1244" s="2"/>
    </row>
    <row r="1245" spans="78:83">
      <c r="BZ1245" s="2"/>
      <c r="CA1245" s="2"/>
      <c r="CB1245" s="2"/>
      <c r="CC1245" s="2"/>
      <c r="CD1245" s="2"/>
      <c r="CE1245" s="2"/>
    </row>
    <row r="1246" spans="78:83">
      <c r="BZ1246" s="2"/>
      <c r="CA1246" s="2"/>
      <c r="CB1246" s="2"/>
      <c r="CC1246" s="2"/>
      <c r="CD1246" s="2"/>
      <c r="CE1246" s="2"/>
    </row>
    <row r="1247" spans="78:83">
      <c r="BZ1247" s="2"/>
      <c r="CA1247" s="2"/>
      <c r="CB1247" s="2"/>
      <c r="CC1247" s="2"/>
      <c r="CD1247" s="2"/>
      <c r="CE1247" s="2"/>
    </row>
    <row r="1248" spans="78:83">
      <c r="BZ1248" s="2"/>
      <c r="CA1248" s="2"/>
      <c r="CB1248" s="2"/>
      <c r="CC1248" s="2"/>
      <c r="CD1248" s="2"/>
      <c r="CE1248" s="2"/>
    </row>
    <row r="1249" spans="78:83">
      <c r="BZ1249" s="2"/>
      <c r="CA1249" s="2"/>
      <c r="CB1249" s="2"/>
      <c r="CC1249" s="2"/>
      <c r="CD1249" s="2"/>
      <c r="CE1249" s="2"/>
    </row>
    <row r="1250" spans="78:83">
      <c r="BZ1250" s="2"/>
      <c r="CA1250" s="2"/>
      <c r="CB1250" s="2"/>
      <c r="CC1250" s="2"/>
      <c r="CD1250" s="2"/>
      <c r="CE1250" s="2"/>
    </row>
    <row r="1251" spans="78:83">
      <c r="BZ1251" s="2"/>
      <c r="CA1251" s="2"/>
      <c r="CB1251" s="2"/>
      <c r="CC1251" s="2"/>
      <c r="CD1251" s="2"/>
      <c r="CE1251" s="2"/>
    </row>
    <row r="1252" spans="78:83">
      <c r="BZ1252" s="2"/>
      <c r="CA1252" s="2"/>
      <c r="CB1252" s="2"/>
      <c r="CC1252" s="2"/>
      <c r="CD1252" s="2"/>
      <c r="CE1252" s="2"/>
    </row>
    <row r="1253" spans="78:83">
      <c r="BZ1253" s="2"/>
      <c r="CA1253" s="2"/>
      <c r="CB1253" s="2"/>
      <c r="CC1253" s="2"/>
      <c r="CD1253" s="2"/>
      <c r="CE1253" s="2"/>
    </row>
    <row r="1254" spans="78:83">
      <c r="BZ1254" s="2"/>
      <c r="CA1254" s="2"/>
      <c r="CB1254" s="2"/>
      <c r="CC1254" s="2"/>
      <c r="CD1254" s="2"/>
      <c r="CE1254" s="2"/>
    </row>
    <row r="1255" spans="78:83">
      <c r="BZ1255" s="2"/>
      <c r="CA1255" s="2"/>
      <c r="CB1255" s="2"/>
      <c r="CC1255" s="2"/>
      <c r="CD1255" s="2"/>
      <c r="CE1255" s="2"/>
    </row>
    <row r="1256" spans="78:83">
      <c r="BZ1256" s="2"/>
      <c r="CA1256" s="2"/>
      <c r="CB1256" s="2"/>
      <c r="CC1256" s="2"/>
      <c r="CD1256" s="2"/>
      <c r="CE1256" s="2"/>
    </row>
    <row r="1257" spans="78:83">
      <c r="BZ1257" s="2"/>
      <c r="CA1257" s="2"/>
      <c r="CB1257" s="2"/>
      <c r="CC1257" s="2"/>
      <c r="CD1257" s="2"/>
      <c r="CE1257" s="2"/>
    </row>
    <row r="1258" spans="78:83">
      <c r="BZ1258" s="2"/>
      <c r="CA1258" s="2"/>
      <c r="CB1258" s="2"/>
      <c r="CC1258" s="2"/>
      <c r="CD1258" s="2"/>
      <c r="CE1258" s="2"/>
    </row>
    <row r="1259" spans="78:83">
      <c r="BZ1259" s="2"/>
      <c r="CA1259" s="2"/>
      <c r="CB1259" s="2"/>
      <c r="CC1259" s="2"/>
      <c r="CD1259" s="2"/>
      <c r="CE1259" s="2"/>
    </row>
    <row r="1260" spans="78:83">
      <c r="BZ1260" s="2"/>
      <c r="CA1260" s="2"/>
      <c r="CB1260" s="2"/>
      <c r="CC1260" s="2"/>
      <c r="CD1260" s="2"/>
      <c r="CE1260" s="2"/>
    </row>
    <row r="1261" spans="78:83">
      <c r="BZ1261" s="2"/>
      <c r="CA1261" s="2"/>
      <c r="CB1261" s="2"/>
      <c r="CC1261" s="2"/>
      <c r="CD1261" s="2"/>
      <c r="CE1261" s="2"/>
    </row>
    <row r="1262" spans="78:83">
      <c r="BZ1262" s="2"/>
      <c r="CA1262" s="2"/>
      <c r="CB1262" s="2"/>
      <c r="CC1262" s="2"/>
      <c r="CD1262" s="2"/>
      <c r="CE1262" s="2"/>
    </row>
    <row r="1263" spans="78:83">
      <c r="BZ1263" s="2"/>
      <c r="CA1263" s="2"/>
      <c r="CB1263" s="2"/>
      <c r="CC1263" s="2"/>
      <c r="CD1263" s="2"/>
      <c r="CE1263" s="2"/>
    </row>
    <row r="1264" spans="78:83">
      <c r="BZ1264" s="2"/>
      <c r="CA1264" s="2"/>
      <c r="CB1264" s="2"/>
      <c r="CC1264" s="2"/>
      <c r="CD1264" s="2"/>
      <c r="CE1264" s="2"/>
    </row>
    <row r="1265" spans="78:83">
      <c r="BZ1265" s="2"/>
      <c r="CA1265" s="2"/>
      <c r="CB1265" s="2"/>
      <c r="CC1265" s="2"/>
      <c r="CD1265" s="2"/>
      <c r="CE1265" s="2"/>
    </row>
    <row r="1266" spans="78:83">
      <c r="BZ1266" s="2"/>
      <c r="CA1266" s="2"/>
      <c r="CB1266" s="2"/>
      <c r="CC1266" s="2"/>
      <c r="CD1266" s="2"/>
      <c r="CE1266" s="2"/>
    </row>
    <row r="1267" spans="78:83">
      <c r="BZ1267" s="2"/>
      <c r="CA1267" s="2"/>
      <c r="CB1267" s="2"/>
      <c r="CC1267" s="2"/>
      <c r="CD1267" s="2"/>
      <c r="CE1267" s="2"/>
    </row>
    <row r="1268" spans="78:83">
      <c r="BZ1268" s="2"/>
      <c r="CA1268" s="2"/>
      <c r="CB1268" s="2"/>
      <c r="CC1268" s="2"/>
      <c r="CD1268" s="2"/>
      <c r="CE1268" s="2"/>
    </row>
    <row r="1269" spans="78:83">
      <c r="BZ1269" s="2"/>
      <c r="CA1269" s="2"/>
      <c r="CB1269" s="2"/>
      <c r="CC1269" s="2"/>
      <c r="CD1269" s="2"/>
      <c r="CE1269" s="2"/>
    </row>
    <row r="1270" spans="78:83">
      <c r="BZ1270" s="2"/>
      <c r="CA1270" s="2"/>
      <c r="CB1270" s="2"/>
      <c r="CC1270" s="2"/>
      <c r="CD1270" s="2"/>
      <c r="CE1270" s="2"/>
    </row>
    <row r="1271" spans="78:83">
      <c r="BZ1271" s="2"/>
      <c r="CA1271" s="2"/>
      <c r="CB1271" s="2"/>
      <c r="CC1271" s="2"/>
      <c r="CD1271" s="2"/>
      <c r="CE1271" s="2"/>
    </row>
    <row r="1272" spans="78:83">
      <c r="BZ1272" s="2"/>
      <c r="CA1272" s="2"/>
      <c r="CB1272" s="2"/>
      <c r="CC1272" s="2"/>
      <c r="CD1272" s="2"/>
      <c r="CE1272" s="2"/>
    </row>
    <row r="1273" spans="78:83">
      <c r="BZ1273" s="2"/>
      <c r="CA1273" s="2"/>
      <c r="CB1273" s="2"/>
      <c r="CC1273" s="2"/>
      <c r="CD1273" s="2"/>
      <c r="CE1273" s="2"/>
    </row>
    <row r="1274" spans="78:83">
      <c r="BZ1274" s="2"/>
      <c r="CA1274" s="2"/>
      <c r="CB1274" s="2"/>
      <c r="CC1274" s="2"/>
      <c r="CD1274" s="2"/>
      <c r="CE1274" s="2"/>
    </row>
    <row r="1275" spans="78:83">
      <c r="BZ1275" s="2"/>
      <c r="CA1275" s="2"/>
      <c r="CB1275" s="2"/>
      <c r="CC1275" s="2"/>
      <c r="CD1275" s="2"/>
      <c r="CE1275" s="2"/>
    </row>
    <row r="1276" spans="78:83">
      <c r="BZ1276" s="2"/>
      <c r="CA1276" s="2"/>
      <c r="CB1276" s="2"/>
      <c r="CC1276" s="2"/>
      <c r="CD1276" s="2"/>
      <c r="CE1276" s="2"/>
    </row>
    <row r="1277" spans="78:83">
      <c r="BZ1277" s="2"/>
      <c r="CA1277" s="2"/>
      <c r="CB1277" s="2"/>
      <c r="CC1277" s="2"/>
      <c r="CD1277" s="2"/>
      <c r="CE1277" s="2"/>
    </row>
    <row r="1278" spans="78:83">
      <c r="BZ1278" s="2"/>
      <c r="CA1278" s="2"/>
      <c r="CB1278" s="2"/>
      <c r="CC1278" s="2"/>
      <c r="CD1278" s="2"/>
      <c r="CE1278" s="2"/>
    </row>
    <row r="1279" spans="78:83">
      <c r="BZ1279" s="2"/>
      <c r="CA1279" s="2"/>
      <c r="CB1279" s="2"/>
      <c r="CC1279" s="2"/>
      <c r="CD1279" s="2"/>
      <c r="CE1279" s="2"/>
    </row>
    <row r="1280" spans="78:83">
      <c r="BZ1280" s="2"/>
      <c r="CA1280" s="2"/>
      <c r="CB1280" s="2"/>
      <c r="CC1280" s="2"/>
      <c r="CD1280" s="2"/>
      <c r="CE1280" s="2"/>
    </row>
    <row r="1281" spans="78:83">
      <c r="BZ1281" s="2"/>
      <c r="CA1281" s="2"/>
      <c r="CB1281" s="2"/>
      <c r="CC1281" s="2"/>
      <c r="CD1281" s="2"/>
      <c r="CE1281" s="2"/>
    </row>
    <row r="1282" spans="78:83">
      <c r="BZ1282" s="2"/>
      <c r="CA1282" s="2"/>
      <c r="CB1282" s="2"/>
      <c r="CC1282" s="2"/>
      <c r="CD1282" s="2"/>
      <c r="CE1282" s="2"/>
    </row>
    <row r="1283" spans="78:83">
      <c r="BZ1283" s="2"/>
      <c r="CA1283" s="2"/>
      <c r="CB1283" s="2"/>
      <c r="CC1283" s="2"/>
      <c r="CD1283" s="2"/>
      <c r="CE1283" s="2"/>
    </row>
    <row r="1284" spans="78:83">
      <c r="BZ1284" s="2"/>
      <c r="CA1284" s="2"/>
      <c r="CB1284" s="2"/>
      <c r="CC1284" s="2"/>
      <c r="CD1284" s="2"/>
      <c r="CE1284" s="2"/>
    </row>
    <row r="1285" spans="78:83">
      <c r="BZ1285" s="2"/>
      <c r="CA1285" s="2"/>
      <c r="CB1285" s="2"/>
      <c r="CC1285" s="2"/>
      <c r="CD1285" s="2"/>
      <c r="CE1285" s="2"/>
    </row>
    <row r="1286" spans="78:83">
      <c r="BZ1286" s="2"/>
      <c r="CA1286" s="2"/>
      <c r="CB1286" s="2"/>
      <c r="CC1286" s="2"/>
      <c r="CD1286" s="2"/>
      <c r="CE1286" s="2"/>
    </row>
    <row r="1287" spans="78:83">
      <c r="BZ1287" s="2"/>
      <c r="CA1287" s="2"/>
      <c r="CB1287" s="2"/>
      <c r="CC1287" s="2"/>
      <c r="CD1287" s="2"/>
      <c r="CE1287" s="2"/>
    </row>
    <row r="1288" spans="78:83">
      <c r="BZ1288" s="2"/>
      <c r="CA1288" s="2"/>
      <c r="CB1288" s="2"/>
      <c r="CC1288" s="2"/>
      <c r="CD1288" s="2"/>
      <c r="CE1288" s="2"/>
    </row>
    <row r="1289" spans="78:83">
      <c r="BZ1289" s="2"/>
      <c r="CA1289" s="2"/>
      <c r="CB1289" s="2"/>
      <c r="CC1289" s="2"/>
      <c r="CD1289" s="2"/>
      <c r="CE1289" s="2"/>
    </row>
    <row r="1290" spans="78:83">
      <c r="BZ1290" s="2"/>
      <c r="CA1290" s="2"/>
      <c r="CB1290" s="2"/>
      <c r="CC1290" s="2"/>
      <c r="CD1290" s="2"/>
      <c r="CE1290" s="2"/>
    </row>
    <row r="1291" spans="78:83">
      <c r="BZ1291" s="2"/>
      <c r="CA1291" s="2"/>
      <c r="CB1291" s="2"/>
      <c r="CC1291" s="2"/>
      <c r="CD1291" s="2"/>
      <c r="CE1291" s="2"/>
    </row>
    <row r="1292" spans="78:83">
      <c r="BZ1292" s="2"/>
      <c r="CA1292" s="2"/>
      <c r="CB1292" s="2"/>
      <c r="CC1292" s="2"/>
      <c r="CD1292" s="2"/>
      <c r="CE1292" s="2"/>
    </row>
    <row r="1293" spans="78:83">
      <c r="BZ1293" s="2"/>
      <c r="CA1293" s="2"/>
      <c r="CB1293" s="2"/>
      <c r="CC1293" s="2"/>
      <c r="CD1293" s="2"/>
      <c r="CE1293" s="2"/>
    </row>
    <row r="1294" spans="78:83">
      <c r="BZ1294" s="2"/>
      <c r="CA1294" s="2"/>
      <c r="CB1294" s="2"/>
      <c r="CC1294" s="2"/>
      <c r="CD1294" s="2"/>
      <c r="CE1294" s="2"/>
    </row>
    <row r="1295" spans="78:83">
      <c r="BZ1295" s="2"/>
      <c r="CA1295" s="2"/>
      <c r="CB1295" s="2"/>
      <c r="CC1295" s="2"/>
      <c r="CD1295" s="2"/>
      <c r="CE1295" s="2"/>
    </row>
    <row r="1296" spans="78:83">
      <c r="BZ1296" s="2"/>
      <c r="CA1296" s="2"/>
      <c r="CB1296" s="2"/>
      <c r="CC1296" s="2"/>
      <c r="CD1296" s="2"/>
      <c r="CE1296" s="2"/>
    </row>
    <row r="1297" spans="78:83">
      <c r="BZ1297" s="2"/>
      <c r="CA1297" s="2"/>
      <c r="CB1297" s="2"/>
      <c r="CC1297" s="2"/>
      <c r="CD1297" s="2"/>
      <c r="CE1297" s="2"/>
    </row>
    <row r="1298" spans="78:83">
      <c r="BZ1298" s="2"/>
      <c r="CA1298" s="2"/>
      <c r="CB1298" s="2"/>
      <c r="CC1298" s="2"/>
      <c r="CD1298" s="2"/>
      <c r="CE1298" s="2"/>
    </row>
    <row r="1299" spans="78:83">
      <c r="BZ1299" s="2"/>
      <c r="CA1299" s="2"/>
      <c r="CB1299" s="2"/>
      <c r="CC1299" s="2"/>
      <c r="CD1299" s="2"/>
      <c r="CE1299" s="2"/>
    </row>
    <row r="1300" spans="78:83">
      <c r="BZ1300" s="2"/>
      <c r="CA1300" s="2"/>
      <c r="CB1300" s="2"/>
      <c r="CC1300" s="2"/>
      <c r="CD1300" s="2"/>
      <c r="CE1300" s="2"/>
    </row>
    <row r="1301" spans="78:83">
      <c r="BZ1301" s="2"/>
      <c r="CA1301" s="2"/>
      <c r="CB1301" s="2"/>
      <c r="CC1301" s="2"/>
      <c r="CD1301" s="2"/>
      <c r="CE1301" s="2"/>
    </row>
    <row r="1302" spans="78:83">
      <c r="BZ1302" s="2"/>
      <c r="CA1302" s="2"/>
      <c r="CB1302" s="2"/>
      <c r="CC1302" s="2"/>
      <c r="CD1302" s="2"/>
      <c r="CE1302" s="2"/>
    </row>
    <row r="1303" spans="78:83">
      <c r="BZ1303" s="2"/>
      <c r="CA1303" s="2"/>
      <c r="CB1303" s="2"/>
      <c r="CC1303" s="2"/>
      <c r="CD1303" s="2"/>
      <c r="CE1303" s="2"/>
    </row>
    <row r="1304" spans="78:83">
      <c r="BZ1304" s="2"/>
      <c r="CA1304" s="2"/>
      <c r="CB1304" s="2"/>
      <c r="CC1304" s="2"/>
      <c r="CD1304" s="2"/>
      <c r="CE1304" s="2"/>
    </row>
    <row r="1305" spans="78:83">
      <c r="BZ1305" s="2"/>
      <c r="CA1305" s="2"/>
      <c r="CB1305" s="2"/>
      <c r="CC1305" s="2"/>
      <c r="CD1305" s="2"/>
      <c r="CE1305" s="2"/>
    </row>
    <row r="1306" spans="78:83">
      <c r="BZ1306" s="2"/>
      <c r="CA1306" s="2"/>
      <c r="CB1306" s="2"/>
      <c r="CC1306" s="2"/>
      <c r="CD1306" s="2"/>
      <c r="CE1306" s="2"/>
    </row>
    <row r="1307" spans="78:83">
      <c r="BZ1307" s="2"/>
      <c r="CA1307" s="2"/>
      <c r="CB1307" s="2"/>
      <c r="CC1307" s="2"/>
      <c r="CD1307" s="2"/>
      <c r="CE1307" s="2"/>
    </row>
    <row r="1308" spans="78:83">
      <c r="BZ1308" s="2"/>
      <c r="CA1308" s="2"/>
      <c r="CB1308" s="2"/>
      <c r="CC1308" s="2"/>
      <c r="CD1308" s="2"/>
      <c r="CE1308" s="2"/>
    </row>
    <row r="1309" spans="78:83">
      <c r="BZ1309" s="2"/>
      <c r="CA1309" s="2"/>
      <c r="CB1309" s="2"/>
      <c r="CC1309" s="2"/>
      <c r="CD1309" s="2"/>
      <c r="CE1309" s="2"/>
    </row>
    <row r="1310" spans="78:83">
      <c r="BZ1310" s="2"/>
      <c r="CA1310" s="2"/>
      <c r="CB1310" s="2"/>
      <c r="CC1310" s="2"/>
      <c r="CD1310" s="2"/>
      <c r="CE1310" s="2"/>
    </row>
    <row r="1311" spans="78:83">
      <c r="BZ1311" s="2"/>
      <c r="CA1311" s="2"/>
      <c r="CB1311" s="2"/>
      <c r="CC1311" s="2"/>
      <c r="CD1311" s="2"/>
      <c r="CE1311" s="2"/>
    </row>
    <row r="1312" spans="78:83">
      <c r="BZ1312" s="2"/>
      <c r="CA1312" s="2"/>
      <c r="CB1312" s="2"/>
      <c r="CC1312" s="2"/>
      <c r="CD1312" s="2"/>
      <c r="CE1312" s="2"/>
    </row>
    <row r="1313" spans="78:83">
      <c r="BZ1313" s="2"/>
      <c r="CA1313" s="2"/>
      <c r="CB1313" s="2"/>
      <c r="CC1313" s="2"/>
      <c r="CD1313" s="2"/>
      <c r="CE1313" s="2"/>
    </row>
    <row r="1314" spans="78:83">
      <c r="BZ1314" s="2"/>
      <c r="CA1314" s="2"/>
      <c r="CB1314" s="2"/>
      <c r="CC1314" s="2"/>
      <c r="CD1314" s="2"/>
      <c r="CE1314" s="2"/>
    </row>
    <row r="1315" spans="78:83">
      <c r="BZ1315" s="2"/>
      <c r="CA1315" s="2"/>
      <c r="CB1315" s="2"/>
      <c r="CC1315" s="2"/>
      <c r="CD1315" s="2"/>
      <c r="CE1315" s="2"/>
    </row>
    <row r="1316" spans="78:83">
      <c r="BZ1316" s="2"/>
      <c r="CA1316" s="2"/>
      <c r="CB1316" s="2"/>
      <c r="CC1316" s="2"/>
      <c r="CD1316" s="2"/>
      <c r="CE1316" s="2"/>
    </row>
    <row r="1317" spans="78:83">
      <c r="BZ1317" s="2"/>
      <c r="CA1317" s="2"/>
      <c r="CB1317" s="2"/>
      <c r="CC1317" s="2"/>
      <c r="CD1317" s="2"/>
      <c r="CE1317" s="2"/>
    </row>
    <row r="1318" spans="78:83">
      <c r="BZ1318" s="2"/>
      <c r="CA1318" s="2"/>
      <c r="CB1318" s="2"/>
      <c r="CC1318" s="2"/>
      <c r="CD1318" s="2"/>
      <c r="CE1318" s="2"/>
    </row>
    <row r="1319" spans="78:83">
      <c r="BZ1319" s="2"/>
      <c r="CA1319" s="2"/>
      <c r="CB1319" s="2"/>
      <c r="CC1319" s="2"/>
      <c r="CD1319" s="2"/>
      <c r="CE1319" s="2"/>
    </row>
    <row r="1320" spans="78:83">
      <c r="BZ1320" s="2"/>
      <c r="CA1320" s="2"/>
      <c r="CB1320" s="2"/>
      <c r="CC1320" s="2"/>
      <c r="CD1320" s="2"/>
      <c r="CE1320" s="2"/>
    </row>
    <row r="1321" spans="78:83">
      <c r="BZ1321" s="2"/>
      <c r="CA1321" s="2"/>
      <c r="CB1321" s="2"/>
      <c r="CC1321" s="2"/>
      <c r="CD1321" s="2"/>
      <c r="CE1321" s="2"/>
    </row>
    <row r="1322" spans="78:83">
      <c r="BZ1322" s="2"/>
      <c r="CA1322" s="2"/>
      <c r="CB1322" s="2"/>
      <c r="CC1322" s="2"/>
      <c r="CD1322" s="2"/>
      <c r="CE1322" s="2"/>
    </row>
    <row r="1323" spans="78:83">
      <c r="BZ1323" s="2"/>
      <c r="CA1323" s="2"/>
      <c r="CB1323" s="2"/>
      <c r="CC1323" s="2"/>
      <c r="CD1323" s="2"/>
      <c r="CE1323" s="2"/>
    </row>
    <row r="1324" spans="78:83">
      <c r="BZ1324" s="2"/>
      <c r="CA1324" s="2"/>
      <c r="CB1324" s="2"/>
      <c r="CC1324" s="2"/>
      <c r="CD1324" s="2"/>
      <c r="CE1324" s="2"/>
    </row>
    <row r="1325" spans="78:83">
      <c r="BZ1325" s="2"/>
      <c r="CA1325" s="2"/>
      <c r="CB1325" s="2"/>
      <c r="CC1325" s="2"/>
      <c r="CD1325" s="2"/>
      <c r="CE1325" s="2"/>
    </row>
    <row r="1326" spans="78:83">
      <c r="BZ1326" s="2"/>
      <c r="CA1326" s="2"/>
      <c r="CB1326" s="2"/>
      <c r="CC1326" s="2"/>
      <c r="CD1326" s="2"/>
      <c r="CE1326" s="2"/>
    </row>
    <row r="1327" spans="78:83">
      <c r="BZ1327" s="2"/>
      <c r="CA1327" s="2"/>
      <c r="CB1327" s="2"/>
      <c r="CC1327" s="2"/>
      <c r="CD1327" s="2"/>
      <c r="CE1327" s="2"/>
    </row>
    <row r="1328" spans="78:83">
      <c r="BZ1328" s="2"/>
      <c r="CA1328" s="2"/>
      <c r="CB1328" s="2"/>
      <c r="CC1328" s="2"/>
      <c r="CD1328" s="2"/>
      <c r="CE1328" s="2"/>
    </row>
    <row r="1329" spans="78:83">
      <c r="BZ1329" s="2"/>
      <c r="CA1329" s="2"/>
      <c r="CB1329" s="2"/>
      <c r="CC1329" s="2"/>
      <c r="CD1329" s="2"/>
      <c r="CE1329" s="2"/>
    </row>
    <row r="1330" spans="78:83">
      <c r="BZ1330" s="2"/>
      <c r="CA1330" s="2"/>
      <c r="CB1330" s="2"/>
      <c r="CC1330" s="2"/>
      <c r="CD1330" s="2"/>
      <c r="CE1330" s="2"/>
    </row>
    <row r="1331" spans="78:83">
      <c r="BZ1331" s="2"/>
      <c r="CA1331" s="2"/>
      <c r="CB1331" s="2"/>
      <c r="CC1331" s="2"/>
      <c r="CD1331" s="2"/>
      <c r="CE1331" s="2"/>
    </row>
    <row r="1332" spans="78:83">
      <c r="BZ1332" s="2"/>
      <c r="CA1332" s="2"/>
      <c r="CB1332" s="2"/>
      <c r="CC1332" s="2"/>
      <c r="CD1332" s="2"/>
      <c r="CE1332" s="2"/>
    </row>
    <row r="1333" spans="78:83">
      <c r="BZ1333" s="2"/>
      <c r="CA1333" s="2"/>
      <c r="CB1333" s="2"/>
      <c r="CC1333" s="2"/>
      <c r="CD1333" s="2"/>
      <c r="CE1333" s="2"/>
    </row>
    <row r="1334" spans="78:83">
      <c r="BZ1334" s="2"/>
      <c r="CA1334" s="2"/>
      <c r="CB1334" s="2"/>
      <c r="CC1334" s="2"/>
      <c r="CD1334" s="2"/>
      <c r="CE1334" s="2"/>
    </row>
    <row r="1335" spans="78:83">
      <c r="BZ1335" s="2"/>
      <c r="CA1335" s="2"/>
      <c r="CB1335" s="2"/>
      <c r="CC1335" s="2"/>
      <c r="CD1335" s="2"/>
      <c r="CE1335" s="2"/>
    </row>
    <row r="1336" spans="78:83">
      <c r="BZ1336" s="2"/>
      <c r="CA1336" s="2"/>
      <c r="CB1336" s="2"/>
      <c r="CC1336" s="2"/>
      <c r="CD1336" s="2"/>
      <c r="CE1336" s="2"/>
    </row>
    <row r="1337" spans="78:83">
      <c r="BZ1337" s="2"/>
      <c r="CA1337" s="2"/>
      <c r="CB1337" s="2"/>
      <c r="CC1337" s="2"/>
      <c r="CD1337" s="2"/>
      <c r="CE1337" s="2"/>
    </row>
    <row r="1338" spans="78:83">
      <c r="BZ1338" s="2"/>
      <c r="CA1338" s="2"/>
      <c r="CB1338" s="2"/>
      <c r="CC1338" s="2"/>
      <c r="CD1338" s="2"/>
      <c r="CE1338" s="2"/>
    </row>
    <row r="1339" spans="78:83">
      <c r="BZ1339" s="2"/>
      <c r="CA1339" s="2"/>
      <c r="CB1339" s="2"/>
      <c r="CC1339" s="2"/>
      <c r="CD1339" s="2"/>
      <c r="CE1339" s="2"/>
    </row>
    <row r="1340" spans="78:83">
      <c r="BZ1340" s="2"/>
      <c r="CA1340" s="2"/>
      <c r="CB1340" s="2"/>
      <c r="CC1340" s="2"/>
      <c r="CD1340" s="2"/>
      <c r="CE1340" s="2"/>
    </row>
    <row r="1341" spans="78:83">
      <c r="BZ1341" s="2"/>
      <c r="CA1341" s="2"/>
      <c r="CB1341" s="2"/>
      <c r="CC1341" s="2"/>
      <c r="CD1341" s="2"/>
      <c r="CE1341" s="2"/>
    </row>
    <row r="1342" spans="78:83">
      <c r="BZ1342" s="2"/>
      <c r="CA1342" s="2"/>
      <c r="CB1342" s="2"/>
      <c r="CC1342" s="2"/>
      <c r="CD1342" s="2"/>
      <c r="CE1342" s="2"/>
    </row>
    <row r="1343" spans="78:83">
      <c r="BZ1343" s="2"/>
      <c r="CA1343" s="2"/>
      <c r="CB1343" s="2"/>
      <c r="CC1343" s="2"/>
      <c r="CD1343" s="2"/>
      <c r="CE1343" s="2"/>
    </row>
    <row r="1344" spans="78:83">
      <c r="BZ1344" s="2"/>
      <c r="CA1344" s="2"/>
      <c r="CB1344" s="2"/>
      <c r="CC1344" s="2"/>
      <c r="CD1344" s="2"/>
      <c r="CE1344" s="2"/>
    </row>
    <row r="1345" spans="78:83">
      <c r="BZ1345" s="2"/>
      <c r="CA1345" s="2"/>
      <c r="CB1345" s="2"/>
      <c r="CC1345" s="2"/>
      <c r="CD1345" s="2"/>
      <c r="CE1345" s="2"/>
    </row>
    <row r="1346" spans="78:83">
      <c r="BZ1346" s="2"/>
      <c r="CA1346" s="2"/>
      <c r="CB1346" s="2"/>
      <c r="CC1346" s="2"/>
      <c r="CD1346" s="2"/>
      <c r="CE1346" s="2"/>
    </row>
    <row r="1347" spans="78:83">
      <c r="BZ1347" s="2"/>
      <c r="CA1347" s="2"/>
      <c r="CB1347" s="2"/>
      <c r="CC1347" s="2"/>
      <c r="CD1347" s="2"/>
      <c r="CE1347" s="2"/>
    </row>
    <row r="1348" spans="78:83">
      <c r="BZ1348" s="2"/>
      <c r="CA1348" s="2"/>
      <c r="CB1348" s="2"/>
      <c r="CC1348" s="2"/>
      <c r="CD1348" s="2"/>
      <c r="CE1348" s="2"/>
    </row>
    <row r="1349" spans="78:83">
      <c r="BZ1349" s="2"/>
      <c r="CA1349" s="2"/>
      <c r="CB1349" s="2"/>
      <c r="CC1349" s="2"/>
      <c r="CD1349" s="2"/>
      <c r="CE1349" s="2"/>
    </row>
    <row r="1350" spans="78:83">
      <c r="BZ1350" s="2"/>
      <c r="CA1350" s="2"/>
      <c r="CB1350" s="2"/>
      <c r="CC1350" s="2"/>
      <c r="CD1350" s="2"/>
      <c r="CE1350" s="2"/>
    </row>
    <row r="1351" spans="78:83">
      <c r="BZ1351" s="2"/>
      <c r="CA1351" s="2"/>
      <c r="CB1351" s="2"/>
      <c r="CC1351" s="2"/>
      <c r="CD1351" s="2"/>
      <c r="CE1351" s="2"/>
    </row>
    <row r="1352" spans="78:83">
      <c r="BZ1352" s="2"/>
      <c r="CA1352" s="2"/>
      <c r="CB1352" s="2"/>
      <c r="CC1352" s="2"/>
      <c r="CD1352" s="2"/>
      <c r="CE1352" s="2"/>
    </row>
    <row r="1353" spans="78:83">
      <c r="BZ1353" s="2"/>
      <c r="CA1353" s="2"/>
      <c r="CB1353" s="2"/>
      <c r="CC1353" s="2"/>
      <c r="CD1353" s="2"/>
      <c r="CE1353" s="2"/>
    </row>
    <row r="1354" spans="78:83">
      <c r="BZ1354" s="2"/>
      <c r="CA1354" s="2"/>
      <c r="CB1354" s="2"/>
      <c r="CC1354" s="2"/>
      <c r="CD1354" s="2"/>
      <c r="CE1354" s="2"/>
    </row>
    <row r="1355" spans="78:83">
      <c r="BZ1355" s="2"/>
      <c r="CA1355" s="2"/>
      <c r="CB1355" s="2"/>
      <c r="CC1355" s="2"/>
      <c r="CD1355" s="2"/>
      <c r="CE1355" s="2"/>
    </row>
    <row r="1356" spans="78:83">
      <c r="BZ1356" s="2"/>
      <c r="CA1356" s="2"/>
      <c r="CB1356" s="2"/>
      <c r="CC1356" s="2"/>
      <c r="CD1356" s="2"/>
      <c r="CE1356" s="2"/>
    </row>
    <row r="1357" spans="78:83">
      <c r="BZ1357" s="2"/>
      <c r="CA1357" s="2"/>
      <c r="CB1357" s="2"/>
      <c r="CC1357" s="2"/>
      <c r="CD1357" s="2"/>
      <c r="CE1357" s="2"/>
    </row>
    <row r="1358" spans="78:83">
      <c r="BZ1358" s="2"/>
      <c r="CA1358" s="2"/>
      <c r="CB1358" s="2"/>
      <c r="CC1358" s="2"/>
      <c r="CD1358" s="2"/>
      <c r="CE1358" s="2"/>
    </row>
    <row r="1359" spans="78:83">
      <c r="BZ1359" s="2"/>
      <c r="CA1359" s="2"/>
      <c r="CB1359" s="2"/>
      <c r="CC1359" s="2"/>
      <c r="CD1359" s="2"/>
      <c r="CE1359" s="2"/>
    </row>
    <row r="1360" spans="78:83">
      <c r="BZ1360" s="2"/>
      <c r="CA1360" s="2"/>
      <c r="CB1360" s="2"/>
      <c r="CC1360" s="2"/>
      <c r="CD1360" s="2"/>
      <c r="CE1360" s="2"/>
    </row>
    <row r="1361" spans="78:83">
      <c r="BZ1361" s="2"/>
      <c r="CA1361" s="2"/>
      <c r="CB1361" s="2"/>
      <c r="CC1361" s="2"/>
      <c r="CD1361" s="2"/>
      <c r="CE1361" s="2"/>
    </row>
    <row r="1362" spans="78:83">
      <c r="BZ1362" s="2"/>
      <c r="CA1362" s="2"/>
      <c r="CB1362" s="2"/>
      <c r="CC1362" s="2"/>
      <c r="CD1362" s="2"/>
      <c r="CE1362" s="2"/>
    </row>
    <row r="1363" spans="78:83">
      <c r="BZ1363" s="2"/>
      <c r="CA1363" s="2"/>
      <c r="CB1363" s="2"/>
      <c r="CC1363" s="2"/>
      <c r="CD1363" s="2"/>
      <c r="CE1363" s="2"/>
    </row>
    <row r="1364" spans="78:83">
      <c r="BZ1364" s="2"/>
      <c r="CA1364" s="2"/>
      <c r="CB1364" s="2"/>
      <c r="CC1364" s="2"/>
      <c r="CD1364" s="2"/>
      <c r="CE1364" s="2"/>
    </row>
    <row r="1365" spans="78:83">
      <c r="BZ1365" s="2"/>
      <c r="CA1365" s="2"/>
      <c r="CB1365" s="2"/>
      <c r="CC1365" s="2"/>
      <c r="CD1365" s="2"/>
      <c r="CE1365" s="2"/>
    </row>
    <row r="1366" spans="78:83">
      <c r="BZ1366" s="2"/>
      <c r="CA1366" s="2"/>
      <c r="CB1366" s="2"/>
      <c r="CC1366" s="2"/>
      <c r="CD1366" s="2"/>
      <c r="CE1366" s="2"/>
    </row>
    <row r="1367" spans="78:83">
      <c r="BZ1367" s="2"/>
      <c r="CA1367" s="2"/>
      <c r="CB1367" s="2"/>
      <c r="CC1367" s="2"/>
      <c r="CD1367" s="2"/>
      <c r="CE1367" s="2"/>
    </row>
    <row r="1368" spans="78:83">
      <c r="BZ1368" s="2"/>
      <c r="CA1368" s="2"/>
      <c r="CB1368" s="2"/>
      <c r="CC1368" s="2"/>
      <c r="CD1368" s="2"/>
      <c r="CE1368" s="2"/>
    </row>
    <row r="1369" spans="78:83">
      <c r="BZ1369" s="2"/>
      <c r="CA1369" s="2"/>
      <c r="CB1369" s="2"/>
      <c r="CC1369" s="2"/>
      <c r="CD1369" s="2"/>
      <c r="CE1369" s="2"/>
    </row>
    <row r="1370" spans="78:83">
      <c r="BZ1370" s="2"/>
      <c r="CA1370" s="2"/>
      <c r="CB1370" s="2"/>
      <c r="CC1370" s="2"/>
      <c r="CD1370" s="2"/>
      <c r="CE1370" s="2"/>
    </row>
    <row r="1371" spans="78:83">
      <c r="BZ1371" s="2"/>
      <c r="CA1371" s="2"/>
      <c r="CB1371" s="2"/>
      <c r="CC1371" s="2"/>
      <c r="CD1371" s="2"/>
      <c r="CE1371" s="2"/>
    </row>
    <row r="1372" spans="78:83">
      <c r="BZ1372" s="2"/>
      <c r="CA1372" s="2"/>
      <c r="CB1372" s="2"/>
      <c r="CC1372" s="2"/>
      <c r="CD1372" s="2"/>
      <c r="CE1372" s="2"/>
    </row>
    <row r="1373" spans="78:83">
      <c r="BZ1373" s="2"/>
      <c r="CA1373" s="2"/>
      <c r="CB1373" s="2"/>
      <c r="CC1373" s="2"/>
      <c r="CD1373" s="2"/>
      <c r="CE1373" s="2"/>
    </row>
    <row r="1374" spans="78:83">
      <c r="BZ1374" s="2"/>
      <c r="CA1374" s="2"/>
      <c r="CB1374" s="2"/>
      <c r="CC1374" s="2"/>
      <c r="CD1374" s="2"/>
      <c r="CE1374" s="2"/>
    </row>
    <row r="1375" spans="78:83">
      <c r="BZ1375" s="2"/>
      <c r="CA1375" s="2"/>
      <c r="CB1375" s="2"/>
      <c r="CC1375" s="2"/>
      <c r="CD1375" s="2"/>
      <c r="CE1375" s="2"/>
    </row>
    <row r="1376" spans="78:83">
      <c r="BZ1376" s="2"/>
      <c r="CA1376" s="2"/>
      <c r="CB1376" s="2"/>
      <c r="CC1376" s="2"/>
      <c r="CD1376" s="2"/>
      <c r="CE1376" s="2"/>
    </row>
    <row r="1377" spans="78:83">
      <c r="BZ1377" s="2"/>
      <c r="CA1377" s="2"/>
      <c r="CB1377" s="2"/>
      <c r="CC1377" s="2"/>
      <c r="CD1377" s="2"/>
      <c r="CE1377" s="2"/>
    </row>
    <row r="1378" spans="78:83">
      <c r="BZ1378" s="2"/>
      <c r="CA1378" s="2"/>
      <c r="CB1378" s="2"/>
      <c r="CC1378" s="2"/>
      <c r="CD1378" s="2"/>
      <c r="CE1378" s="2"/>
    </row>
    <row r="1379" spans="78:83">
      <c r="BZ1379" s="2"/>
      <c r="CA1379" s="2"/>
      <c r="CB1379" s="2"/>
      <c r="CC1379" s="2"/>
      <c r="CD1379" s="2"/>
      <c r="CE1379" s="2"/>
    </row>
    <row r="1380" spans="78:83">
      <c r="BZ1380" s="2"/>
      <c r="CA1380" s="2"/>
      <c r="CB1380" s="2"/>
      <c r="CC1380" s="2"/>
      <c r="CD1380" s="2"/>
      <c r="CE1380" s="2"/>
    </row>
    <row r="1381" spans="78:83">
      <c r="BZ1381" s="2"/>
      <c r="CA1381" s="2"/>
      <c r="CB1381" s="2"/>
      <c r="CC1381" s="2"/>
      <c r="CD1381" s="2"/>
      <c r="CE1381" s="2"/>
    </row>
    <row r="1382" spans="78:83">
      <c r="BZ1382" s="2"/>
      <c r="CA1382" s="2"/>
      <c r="CB1382" s="2"/>
      <c r="CC1382" s="2"/>
      <c r="CD1382" s="2"/>
      <c r="CE1382" s="2"/>
    </row>
    <row r="1383" spans="78:83">
      <c r="BZ1383" s="2"/>
      <c r="CA1383" s="2"/>
      <c r="CB1383" s="2"/>
      <c r="CC1383" s="2"/>
      <c r="CD1383" s="2"/>
      <c r="CE1383" s="2"/>
    </row>
    <row r="1384" spans="78:83">
      <c r="BZ1384" s="2"/>
      <c r="CA1384" s="2"/>
      <c r="CB1384" s="2"/>
      <c r="CC1384" s="2"/>
      <c r="CD1384" s="2"/>
      <c r="CE1384" s="2"/>
    </row>
    <row r="1385" spans="78:83">
      <c r="BZ1385" s="2"/>
      <c r="CA1385" s="2"/>
      <c r="CB1385" s="2"/>
      <c r="CC1385" s="2"/>
      <c r="CD1385" s="2"/>
      <c r="CE1385" s="2"/>
    </row>
    <row r="1386" spans="78:83">
      <c r="BZ1386" s="2"/>
      <c r="CA1386" s="2"/>
      <c r="CB1386" s="2"/>
      <c r="CC1386" s="2"/>
      <c r="CD1386" s="2"/>
      <c r="CE1386" s="2"/>
    </row>
    <row r="1387" spans="78:83">
      <c r="BZ1387" s="2"/>
      <c r="CA1387" s="2"/>
      <c r="CB1387" s="2"/>
      <c r="CC1387" s="2"/>
      <c r="CD1387" s="2"/>
      <c r="CE1387" s="2"/>
    </row>
    <row r="1388" spans="78:83">
      <c r="BZ1388" s="2"/>
      <c r="CA1388" s="2"/>
      <c r="CB1388" s="2"/>
      <c r="CC1388" s="2"/>
      <c r="CD1388" s="2"/>
      <c r="CE1388" s="2"/>
    </row>
    <row r="1389" spans="78:83">
      <c r="BZ1389" s="2"/>
      <c r="CA1389" s="2"/>
      <c r="CB1389" s="2"/>
      <c r="CC1389" s="2"/>
      <c r="CD1389" s="2"/>
      <c r="CE1389" s="2"/>
    </row>
    <row r="1390" spans="78:83">
      <c r="BZ1390" s="2"/>
      <c r="CA1390" s="2"/>
      <c r="CB1390" s="2"/>
      <c r="CC1390" s="2"/>
      <c r="CD1390" s="2"/>
      <c r="CE1390" s="2"/>
    </row>
    <row r="1391" spans="78:83">
      <c r="BZ1391" s="2"/>
      <c r="CA1391" s="2"/>
      <c r="CB1391" s="2"/>
      <c r="CC1391" s="2"/>
      <c r="CD1391" s="2"/>
      <c r="CE1391" s="2"/>
    </row>
    <row r="1392" spans="78:83">
      <c r="BZ1392" s="2"/>
      <c r="CA1392" s="2"/>
      <c r="CB1392" s="2"/>
      <c r="CC1392" s="2"/>
      <c r="CD1392" s="2"/>
      <c r="CE1392" s="2"/>
    </row>
    <row r="1393" spans="78:83">
      <c r="BZ1393" s="2"/>
      <c r="CA1393" s="2"/>
      <c r="CB1393" s="2"/>
      <c r="CC1393" s="2"/>
      <c r="CD1393" s="2"/>
      <c r="CE1393" s="2"/>
    </row>
    <row r="1394" spans="78:83">
      <c r="BZ1394" s="2"/>
      <c r="CA1394" s="2"/>
      <c r="CB1394" s="2"/>
      <c r="CC1394" s="2"/>
      <c r="CD1394" s="2"/>
      <c r="CE1394" s="2"/>
    </row>
    <row r="1395" spans="78:83">
      <c r="BZ1395" s="2"/>
      <c r="CA1395" s="2"/>
      <c r="CB1395" s="2"/>
      <c r="CC1395" s="2"/>
      <c r="CD1395" s="2"/>
      <c r="CE1395" s="2"/>
    </row>
    <row r="1396" spans="78:83">
      <c r="BZ1396" s="2"/>
      <c r="CA1396" s="2"/>
      <c r="CB1396" s="2"/>
      <c r="CC1396" s="2"/>
      <c r="CD1396" s="2"/>
      <c r="CE1396" s="2"/>
    </row>
    <row r="1397" spans="78:83">
      <c r="BZ1397" s="2"/>
      <c r="CA1397" s="2"/>
      <c r="CB1397" s="2"/>
      <c r="CC1397" s="2"/>
      <c r="CD1397" s="2"/>
      <c r="CE1397" s="2"/>
    </row>
    <row r="1398" spans="78:83">
      <c r="BZ1398" s="2"/>
      <c r="CA1398" s="2"/>
      <c r="CB1398" s="2"/>
      <c r="CC1398" s="2"/>
      <c r="CD1398" s="2"/>
      <c r="CE1398" s="2"/>
    </row>
    <row r="1399" spans="78:83">
      <c r="BZ1399" s="2"/>
      <c r="CA1399" s="2"/>
      <c r="CB1399" s="2"/>
      <c r="CC1399" s="2"/>
      <c r="CD1399" s="2"/>
      <c r="CE1399" s="2"/>
    </row>
    <row r="1400" spans="78:83">
      <c r="BZ1400" s="2"/>
      <c r="CA1400" s="2"/>
      <c r="CB1400" s="2"/>
      <c r="CC1400" s="2"/>
      <c r="CD1400" s="2"/>
      <c r="CE1400" s="2"/>
    </row>
    <row r="1401" spans="78:83">
      <c r="BZ1401" s="2"/>
      <c r="CA1401" s="2"/>
      <c r="CB1401" s="2"/>
      <c r="CC1401" s="2"/>
      <c r="CD1401" s="2"/>
      <c r="CE1401" s="2"/>
    </row>
    <row r="1402" spans="78:83">
      <c r="BZ1402" s="2"/>
      <c r="CA1402" s="2"/>
      <c r="CB1402" s="2"/>
      <c r="CC1402" s="2"/>
      <c r="CD1402" s="2"/>
      <c r="CE1402" s="2"/>
    </row>
    <row r="1403" spans="78:83">
      <c r="BZ1403" s="2"/>
      <c r="CA1403" s="2"/>
      <c r="CB1403" s="2"/>
      <c r="CC1403" s="2"/>
      <c r="CD1403" s="2"/>
      <c r="CE1403" s="2"/>
    </row>
    <row r="1404" spans="78:83">
      <c r="BZ1404" s="2"/>
      <c r="CA1404" s="2"/>
      <c r="CB1404" s="2"/>
      <c r="CC1404" s="2"/>
      <c r="CD1404" s="2"/>
      <c r="CE1404" s="2"/>
    </row>
    <row r="1405" spans="78:83">
      <c r="BZ1405" s="2"/>
      <c r="CA1405" s="2"/>
      <c r="CB1405" s="2"/>
      <c r="CC1405" s="2"/>
      <c r="CD1405" s="2"/>
      <c r="CE1405" s="2"/>
    </row>
    <row r="1406" spans="78:83">
      <c r="BZ1406" s="2"/>
      <c r="CA1406" s="2"/>
      <c r="CB1406" s="2"/>
      <c r="CC1406" s="2"/>
      <c r="CD1406" s="2"/>
      <c r="CE1406" s="2"/>
    </row>
    <row r="1407" spans="78:83">
      <c r="BZ1407" s="2"/>
      <c r="CA1407" s="2"/>
      <c r="CB1407" s="2"/>
      <c r="CC1407" s="2"/>
      <c r="CD1407" s="2"/>
      <c r="CE1407" s="2"/>
    </row>
    <row r="1408" spans="78:83">
      <c r="BZ1408" s="2"/>
      <c r="CA1408" s="2"/>
      <c r="CB1408" s="2"/>
      <c r="CC1408" s="2"/>
      <c r="CD1408" s="2"/>
      <c r="CE1408" s="2"/>
    </row>
    <row r="1409" spans="78:83">
      <c r="BZ1409" s="2"/>
      <c r="CA1409" s="2"/>
      <c r="CB1409" s="2"/>
      <c r="CC1409" s="2"/>
      <c r="CD1409" s="2"/>
      <c r="CE1409" s="2"/>
    </row>
    <row r="1410" spans="78:83">
      <c r="BZ1410" s="2"/>
      <c r="CA1410" s="2"/>
      <c r="CB1410" s="2"/>
      <c r="CC1410" s="2"/>
      <c r="CD1410" s="2"/>
      <c r="CE1410" s="2"/>
    </row>
    <row r="1411" spans="78:83">
      <c r="BZ1411" s="2"/>
      <c r="CA1411" s="2"/>
      <c r="CB1411" s="2"/>
      <c r="CC1411" s="2"/>
      <c r="CD1411" s="2"/>
      <c r="CE1411" s="2"/>
    </row>
    <row r="1412" spans="78:83">
      <c r="BZ1412" s="2"/>
      <c r="CA1412" s="2"/>
      <c r="CB1412" s="2"/>
      <c r="CC1412" s="2"/>
      <c r="CD1412" s="2"/>
      <c r="CE1412" s="2"/>
    </row>
    <row r="1413" spans="78:83">
      <c r="BZ1413" s="2"/>
      <c r="CA1413" s="2"/>
      <c r="CB1413" s="2"/>
      <c r="CC1413" s="2"/>
      <c r="CD1413" s="2"/>
      <c r="CE1413" s="2"/>
    </row>
    <row r="1414" spans="78:83">
      <c r="BZ1414" s="2"/>
      <c r="CA1414" s="2"/>
      <c r="CB1414" s="2"/>
      <c r="CC1414" s="2"/>
      <c r="CD1414" s="2"/>
      <c r="CE1414" s="2"/>
    </row>
    <row r="1415" spans="78:83">
      <c r="BZ1415" s="2"/>
      <c r="CA1415" s="2"/>
      <c r="CB1415" s="2"/>
      <c r="CC1415" s="2"/>
      <c r="CD1415" s="2"/>
      <c r="CE1415" s="2"/>
    </row>
    <row r="1416" spans="78:83">
      <c r="BZ1416" s="2"/>
      <c r="CA1416" s="2"/>
      <c r="CB1416" s="2"/>
      <c r="CC1416" s="2"/>
      <c r="CD1416" s="2"/>
      <c r="CE1416" s="2"/>
    </row>
    <row r="1417" spans="78:83">
      <c r="BZ1417" s="2"/>
      <c r="CA1417" s="2"/>
      <c r="CB1417" s="2"/>
      <c r="CC1417" s="2"/>
      <c r="CD1417" s="2"/>
      <c r="CE1417" s="2"/>
    </row>
    <row r="1418" spans="78:83">
      <c r="BZ1418" s="2"/>
      <c r="CA1418" s="2"/>
      <c r="CB1418" s="2"/>
      <c r="CC1418" s="2"/>
      <c r="CD1418" s="2"/>
      <c r="CE1418" s="2"/>
    </row>
    <row r="1419" spans="78:83">
      <c r="BZ1419" s="2"/>
      <c r="CA1419" s="2"/>
      <c r="CB1419" s="2"/>
      <c r="CC1419" s="2"/>
      <c r="CD1419" s="2"/>
      <c r="CE1419" s="2"/>
    </row>
    <row r="1420" spans="78:83">
      <c r="BZ1420" s="2"/>
      <c r="CA1420" s="2"/>
      <c r="CB1420" s="2"/>
      <c r="CC1420" s="2"/>
      <c r="CD1420" s="2"/>
      <c r="CE1420" s="2"/>
    </row>
    <row r="1421" spans="78:83">
      <c r="BZ1421" s="2"/>
      <c r="CA1421" s="2"/>
      <c r="CB1421" s="2"/>
      <c r="CC1421" s="2"/>
      <c r="CD1421" s="2"/>
      <c r="CE1421" s="2"/>
    </row>
    <row r="1422" spans="78:83">
      <c r="BZ1422" s="2"/>
      <c r="CA1422" s="2"/>
      <c r="CB1422" s="2"/>
      <c r="CC1422" s="2"/>
      <c r="CD1422" s="2"/>
      <c r="CE1422" s="2"/>
    </row>
    <row r="1423" spans="78:83">
      <c r="BZ1423" s="2"/>
      <c r="CA1423" s="2"/>
      <c r="CB1423" s="2"/>
      <c r="CC1423" s="2"/>
      <c r="CD1423" s="2"/>
      <c r="CE1423" s="2"/>
    </row>
    <row r="1424" spans="78:83">
      <c r="BZ1424" s="2"/>
      <c r="CA1424" s="2"/>
      <c r="CB1424" s="2"/>
      <c r="CC1424" s="2"/>
      <c r="CD1424" s="2"/>
      <c r="CE1424" s="2"/>
    </row>
    <row r="1425" spans="78:83">
      <c r="BZ1425" s="2"/>
      <c r="CA1425" s="2"/>
      <c r="CB1425" s="2"/>
      <c r="CC1425" s="2"/>
      <c r="CD1425" s="2"/>
      <c r="CE1425" s="2"/>
    </row>
    <row r="1426" spans="78:83">
      <c r="BZ1426" s="2"/>
      <c r="CA1426" s="2"/>
      <c r="CB1426" s="2"/>
      <c r="CC1426" s="2"/>
      <c r="CD1426" s="2"/>
      <c r="CE1426" s="2"/>
    </row>
    <row r="1427" spans="78:83">
      <c r="BZ1427" s="2"/>
      <c r="CA1427" s="2"/>
      <c r="CB1427" s="2"/>
      <c r="CC1427" s="2"/>
      <c r="CD1427" s="2"/>
      <c r="CE1427" s="2"/>
    </row>
    <row r="1428" spans="78:83">
      <c r="BZ1428" s="2"/>
      <c r="CA1428" s="2"/>
      <c r="CB1428" s="2"/>
      <c r="CC1428" s="2"/>
      <c r="CD1428" s="2"/>
      <c r="CE1428" s="2"/>
    </row>
    <row r="1429" spans="78:83">
      <c r="BZ1429" s="2"/>
      <c r="CA1429" s="2"/>
      <c r="CB1429" s="2"/>
      <c r="CC1429" s="2"/>
      <c r="CD1429" s="2"/>
      <c r="CE1429" s="2"/>
    </row>
    <row r="1430" spans="78:83">
      <c r="BZ1430" s="2"/>
      <c r="CA1430" s="2"/>
      <c r="CB1430" s="2"/>
      <c r="CC1430" s="2"/>
      <c r="CD1430" s="2"/>
      <c r="CE1430" s="2"/>
    </row>
    <row r="1431" spans="78:83">
      <c r="BZ1431" s="2"/>
      <c r="CA1431" s="2"/>
      <c r="CB1431" s="2"/>
      <c r="CC1431" s="2"/>
      <c r="CD1431" s="2"/>
      <c r="CE1431" s="2"/>
    </row>
    <row r="1432" spans="78:83">
      <c r="BZ1432" s="2"/>
      <c r="CA1432" s="2"/>
      <c r="CB1432" s="2"/>
      <c r="CC1432" s="2"/>
      <c r="CD1432" s="2"/>
      <c r="CE1432" s="2"/>
    </row>
    <row r="1433" spans="78:83">
      <c r="BZ1433" s="2"/>
      <c r="CA1433" s="2"/>
      <c r="CB1433" s="2"/>
      <c r="CC1433" s="2"/>
      <c r="CD1433" s="2"/>
      <c r="CE1433" s="2"/>
    </row>
    <row r="1434" spans="78:83">
      <c r="BZ1434" s="2"/>
      <c r="CA1434" s="2"/>
      <c r="CB1434" s="2"/>
      <c r="CC1434" s="2"/>
      <c r="CD1434" s="2"/>
      <c r="CE1434" s="2"/>
    </row>
    <row r="1435" spans="78:83">
      <c r="BZ1435" s="2"/>
      <c r="CA1435" s="2"/>
      <c r="CB1435" s="2"/>
      <c r="CC1435" s="2"/>
      <c r="CD1435" s="2"/>
      <c r="CE1435" s="2"/>
    </row>
    <row r="1436" spans="78:83">
      <c r="BZ1436" s="2"/>
      <c r="CA1436" s="2"/>
      <c r="CB1436" s="2"/>
      <c r="CC1436" s="2"/>
      <c r="CD1436" s="2"/>
      <c r="CE1436" s="2"/>
    </row>
    <row r="1437" spans="78:83">
      <c r="BZ1437" s="2"/>
      <c r="CA1437" s="2"/>
      <c r="CB1437" s="2"/>
      <c r="CC1437" s="2"/>
      <c r="CD1437" s="2"/>
      <c r="CE1437" s="2"/>
    </row>
    <row r="1438" spans="78:83">
      <c r="BZ1438" s="2"/>
      <c r="CA1438" s="2"/>
      <c r="CB1438" s="2"/>
      <c r="CC1438" s="2"/>
      <c r="CD1438" s="2"/>
      <c r="CE1438" s="2"/>
    </row>
    <row r="1439" spans="78:83">
      <c r="BZ1439" s="2"/>
      <c r="CA1439" s="2"/>
      <c r="CB1439" s="2"/>
      <c r="CC1439" s="2"/>
      <c r="CD1439" s="2"/>
      <c r="CE1439" s="2"/>
    </row>
    <row r="1440" spans="78:83">
      <c r="BZ1440" s="2"/>
      <c r="CA1440" s="2"/>
      <c r="CB1440" s="2"/>
      <c r="CC1440" s="2"/>
      <c r="CD1440" s="2"/>
      <c r="CE1440" s="2"/>
    </row>
    <row r="1441" spans="78:83">
      <c r="BZ1441" s="2"/>
      <c r="CA1441" s="2"/>
      <c r="CB1441" s="2"/>
      <c r="CC1441" s="2"/>
      <c r="CD1441" s="2"/>
      <c r="CE1441" s="2"/>
    </row>
    <row r="1442" spans="78:83">
      <c r="BZ1442" s="2"/>
      <c r="CA1442" s="2"/>
      <c r="CB1442" s="2"/>
      <c r="CC1442" s="2"/>
      <c r="CD1442" s="2"/>
      <c r="CE1442" s="2"/>
    </row>
    <row r="1443" spans="78:83">
      <c r="BZ1443" s="2"/>
      <c r="CA1443" s="2"/>
      <c r="CB1443" s="2"/>
      <c r="CC1443" s="2"/>
      <c r="CD1443" s="2"/>
      <c r="CE1443" s="2"/>
    </row>
    <row r="1444" spans="78:83">
      <c r="BZ1444" s="2"/>
      <c r="CA1444" s="2"/>
      <c r="CB1444" s="2"/>
      <c r="CC1444" s="2"/>
      <c r="CD1444" s="2"/>
      <c r="CE1444" s="2"/>
    </row>
    <row r="1445" spans="78:83">
      <c r="BZ1445" s="2"/>
      <c r="CA1445" s="2"/>
      <c r="CB1445" s="2"/>
      <c r="CC1445" s="2"/>
      <c r="CD1445" s="2"/>
      <c r="CE1445" s="2"/>
    </row>
    <row r="1446" spans="78:83">
      <c r="BZ1446" s="2"/>
      <c r="CA1446" s="2"/>
      <c r="CB1446" s="2"/>
      <c r="CC1446" s="2"/>
      <c r="CD1446" s="2"/>
      <c r="CE1446" s="2"/>
    </row>
    <row r="1447" spans="78:83">
      <c r="BZ1447" s="2"/>
      <c r="CA1447" s="2"/>
      <c r="CB1447" s="2"/>
      <c r="CC1447" s="2"/>
      <c r="CD1447" s="2"/>
      <c r="CE1447" s="2"/>
    </row>
    <row r="1448" spans="78:83">
      <c r="BZ1448" s="2"/>
      <c r="CA1448" s="2"/>
      <c r="CB1448" s="2"/>
      <c r="CC1448" s="2"/>
      <c r="CD1448" s="2"/>
      <c r="CE1448" s="2"/>
    </row>
    <row r="1449" spans="78:83">
      <c r="BZ1449" s="2"/>
      <c r="CA1449" s="2"/>
      <c r="CB1449" s="2"/>
      <c r="CC1449" s="2"/>
      <c r="CD1449" s="2"/>
      <c r="CE1449" s="2"/>
    </row>
    <row r="1450" spans="78:83">
      <c r="BZ1450" s="2"/>
      <c r="CA1450" s="2"/>
      <c r="CB1450" s="2"/>
      <c r="CC1450" s="2"/>
      <c r="CD1450" s="2"/>
      <c r="CE1450" s="2"/>
    </row>
    <row r="1451" spans="78:83">
      <c r="BZ1451" s="2"/>
      <c r="CA1451" s="2"/>
      <c r="CB1451" s="2"/>
      <c r="CC1451" s="2"/>
      <c r="CD1451" s="2"/>
      <c r="CE1451" s="2"/>
    </row>
    <row r="1452" spans="78:83">
      <c r="BZ1452" s="2"/>
      <c r="CA1452" s="2"/>
      <c r="CB1452" s="2"/>
      <c r="CC1452" s="2"/>
      <c r="CD1452" s="2"/>
      <c r="CE1452" s="2"/>
    </row>
    <row r="1453" spans="78:83">
      <c r="BZ1453" s="2"/>
      <c r="CA1453" s="2"/>
      <c r="CB1453" s="2"/>
      <c r="CC1453" s="2"/>
      <c r="CD1453" s="2"/>
      <c r="CE1453" s="2"/>
    </row>
    <row r="1454" spans="78:83">
      <c r="BZ1454" s="2"/>
      <c r="CA1454" s="2"/>
      <c r="CB1454" s="2"/>
      <c r="CC1454" s="2"/>
      <c r="CD1454" s="2"/>
      <c r="CE1454" s="2"/>
    </row>
    <row r="1455" spans="78:83">
      <c r="BZ1455" s="2"/>
      <c r="CA1455" s="2"/>
      <c r="CB1455" s="2"/>
      <c r="CC1455" s="2"/>
      <c r="CD1455" s="2"/>
      <c r="CE1455" s="2"/>
    </row>
    <row r="1456" spans="78:83">
      <c r="BZ1456" s="2"/>
      <c r="CA1456" s="2"/>
      <c r="CB1456" s="2"/>
      <c r="CC1456" s="2"/>
      <c r="CD1456" s="2"/>
      <c r="CE1456" s="2"/>
    </row>
    <row r="1457" spans="78:83">
      <c r="BZ1457" s="2"/>
      <c r="CA1457" s="2"/>
      <c r="CB1457" s="2"/>
      <c r="CC1457" s="2"/>
      <c r="CD1457" s="2"/>
      <c r="CE1457" s="2"/>
    </row>
    <row r="1458" spans="78:83">
      <c r="BZ1458" s="2"/>
      <c r="CA1458" s="2"/>
      <c r="CB1458" s="2"/>
      <c r="CC1458" s="2"/>
      <c r="CD1458" s="2"/>
      <c r="CE1458" s="2"/>
    </row>
    <row r="1459" spans="78:83">
      <c r="BZ1459" s="2"/>
      <c r="CA1459" s="2"/>
      <c r="CB1459" s="2"/>
      <c r="CC1459" s="2"/>
      <c r="CD1459" s="2"/>
      <c r="CE1459" s="2"/>
    </row>
    <row r="1460" spans="78:83">
      <c r="BZ1460" s="2"/>
      <c r="CA1460" s="2"/>
      <c r="CB1460" s="2"/>
      <c r="CC1460" s="2"/>
      <c r="CD1460" s="2"/>
      <c r="CE1460" s="2"/>
    </row>
    <row r="1461" spans="78:83">
      <c r="BZ1461" s="2"/>
      <c r="CA1461" s="2"/>
      <c r="CB1461" s="2"/>
      <c r="CC1461" s="2"/>
      <c r="CD1461" s="2"/>
      <c r="CE1461" s="2"/>
    </row>
    <row r="1462" spans="78:83">
      <c r="BZ1462" s="2"/>
      <c r="CA1462" s="2"/>
      <c r="CB1462" s="2"/>
      <c r="CC1462" s="2"/>
      <c r="CD1462" s="2"/>
      <c r="CE1462" s="2"/>
    </row>
    <row r="1463" spans="78:83">
      <c r="BZ1463" s="2"/>
      <c r="CA1463" s="2"/>
      <c r="CB1463" s="2"/>
      <c r="CC1463" s="2"/>
      <c r="CD1463" s="2"/>
      <c r="CE1463" s="2"/>
    </row>
    <row r="1464" spans="78:83">
      <c r="BZ1464" s="2"/>
      <c r="CA1464" s="2"/>
      <c r="CB1464" s="2"/>
      <c r="CC1464" s="2"/>
      <c r="CD1464" s="2"/>
      <c r="CE1464" s="2"/>
    </row>
    <row r="1465" spans="78:83">
      <c r="BZ1465" s="2"/>
      <c r="CA1465" s="2"/>
      <c r="CB1465" s="2"/>
      <c r="CC1465" s="2"/>
      <c r="CD1465" s="2"/>
      <c r="CE1465" s="2"/>
    </row>
    <row r="1466" spans="78:83">
      <c r="BZ1466" s="2"/>
      <c r="CA1466" s="2"/>
      <c r="CB1466" s="2"/>
      <c r="CC1466" s="2"/>
      <c r="CD1466" s="2"/>
      <c r="CE1466" s="2"/>
    </row>
    <row r="1467" spans="78:83">
      <c r="BZ1467" s="2"/>
      <c r="CA1467" s="2"/>
      <c r="CB1467" s="2"/>
      <c r="CC1467" s="2"/>
      <c r="CD1467" s="2"/>
      <c r="CE1467" s="2"/>
    </row>
    <row r="1468" spans="78:83">
      <c r="BZ1468" s="2"/>
      <c r="CA1468" s="2"/>
      <c r="CB1468" s="2"/>
      <c r="CC1468" s="2"/>
      <c r="CD1468" s="2"/>
      <c r="CE1468" s="2"/>
    </row>
    <row r="1469" spans="78:83">
      <c r="BZ1469" s="2"/>
      <c r="CA1469" s="2"/>
      <c r="CB1469" s="2"/>
      <c r="CC1469" s="2"/>
      <c r="CD1469" s="2"/>
      <c r="CE1469" s="2"/>
    </row>
    <row r="1470" spans="78:83">
      <c r="BZ1470" s="2"/>
      <c r="CA1470" s="2"/>
      <c r="CB1470" s="2"/>
      <c r="CC1470" s="2"/>
      <c r="CD1470" s="2"/>
      <c r="CE1470" s="2"/>
    </row>
    <row r="1471" spans="78:83">
      <c r="BZ1471" s="2"/>
      <c r="CA1471" s="2"/>
      <c r="CB1471" s="2"/>
      <c r="CC1471" s="2"/>
      <c r="CD1471" s="2"/>
      <c r="CE1471" s="2"/>
    </row>
    <row r="1472" spans="78:83">
      <c r="BZ1472" s="2"/>
      <c r="CA1472" s="2"/>
      <c r="CB1472" s="2"/>
      <c r="CC1472" s="2"/>
      <c r="CD1472" s="2"/>
      <c r="CE1472" s="2"/>
    </row>
    <row r="1473" spans="78:83">
      <c r="BZ1473" s="2"/>
      <c r="CA1473" s="2"/>
      <c r="CB1473" s="2"/>
      <c r="CC1473" s="2"/>
      <c r="CD1473" s="2"/>
      <c r="CE1473" s="2"/>
    </row>
    <row r="1474" spans="78:83">
      <c r="BZ1474" s="2"/>
      <c r="CA1474" s="2"/>
      <c r="CB1474" s="2"/>
      <c r="CC1474" s="2"/>
      <c r="CD1474" s="2"/>
      <c r="CE1474" s="2"/>
    </row>
    <row r="1475" spans="78:83">
      <c r="BZ1475" s="2"/>
      <c r="CA1475" s="2"/>
      <c r="CB1475" s="2"/>
      <c r="CC1475" s="2"/>
      <c r="CD1475" s="2"/>
      <c r="CE1475" s="2"/>
    </row>
    <row r="1476" spans="78:83">
      <c r="BZ1476" s="2"/>
      <c r="CA1476" s="2"/>
      <c r="CB1476" s="2"/>
      <c r="CC1476" s="2"/>
      <c r="CD1476" s="2"/>
      <c r="CE1476" s="2"/>
    </row>
    <row r="1477" spans="78:83">
      <c r="BZ1477" s="2"/>
      <c r="CA1477" s="2"/>
      <c r="CB1477" s="2"/>
      <c r="CC1477" s="2"/>
      <c r="CD1477" s="2"/>
      <c r="CE1477" s="2"/>
    </row>
    <row r="1478" spans="78:83">
      <c r="BZ1478" s="2"/>
      <c r="CA1478" s="2"/>
      <c r="CB1478" s="2"/>
      <c r="CC1478" s="2"/>
      <c r="CD1478" s="2"/>
      <c r="CE1478" s="2"/>
    </row>
    <row r="1479" spans="78:83">
      <c r="BZ1479" s="2"/>
      <c r="CA1479" s="2"/>
      <c r="CB1479" s="2"/>
      <c r="CC1479" s="2"/>
      <c r="CD1479" s="2"/>
      <c r="CE1479" s="2"/>
    </row>
    <row r="1480" spans="78:83">
      <c r="BZ1480" s="2"/>
      <c r="CA1480" s="2"/>
      <c r="CB1480" s="2"/>
      <c r="CC1480" s="2"/>
      <c r="CD1480" s="2"/>
      <c r="CE1480" s="2"/>
    </row>
    <row r="1481" spans="78:83">
      <c r="BZ1481" s="2"/>
      <c r="CA1481" s="2"/>
      <c r="CB1481" s="2"/>
      <c r="CC1481" s="2"/>
      <c r="CD1481" s="2"/>
      <c r="CE1481" s="2"/>
    </row>
    <row r="1482" spans="78:83">
      <c r="BZ1482" s="2"/>
      <c r="CA1482" s="2"/>
      <c r="CB1482" s="2"/>
      <c r="CC1482" s="2"/>
      <c r="CD1482" s="2"/>
      <c r="CE1482" s="2"/>
    </row>
    <row r="1483" spans="78:83">
      <c r="BZ1483" s="2"/>
      <c r="CA1483" s="2"/>
      <c r="CB1483" s="2"/>
      <c r="CC1483" s="2"/>
      <c r="CD1483" s="2"/>
      <c r="CE1483" s="2"/>
    </row>
    <row r="1484" spans="78:83">
      <c r="BZ1484" s="2"/>
      <c r="CA1484" s="2"/>
      <c r="CB1484" s="2"/>
      <c r="CC1484" s="2"/>
      <c r="CD1484" s="2"/>
      <c r="CE1484" s="2"/>
    </row>
    <row r="1485" spans="78:83">
      <c r="BZ1485" s="2"/>
      <c r="CA1485" s="2"/>
      <c r="CB1485" s="2"/>
      <c r="CC1485" s="2"/>
      <c r="CD1485" s="2"/>
      <c r="CE1485" s="2"/>
    </row>
    <row r="1486" spans="78:83">
      <c r="BZ1486" s="2"/>
      <c r="CA1486" s="2"/>
      <c r="CB1486" s="2"/>
      <c r="CC1486" s="2"/>
      <c r="CD1486" s="2"/>
      <c r="CE1486" s="2"/>
    </row>
    <row r="1487" spans="78:83">
      <c r="BZ1487" s="2"/>
      <c r="CA1487" s="2"/>
      <c r="CB1487" s="2"/>
      <c r="CC1487" s="2"/>
      <c r="CD1487" s="2"/>
      <c r="CE1487" s="2"/>
    </row>
    <row r="1488" spans="78:83">
      <c r="BZ1488" s="2"/>
      <c r="CA1488" s="2"/>
      <c r="CB1488" s="2"/>
      <c r="CC1488" s="2"/>
      <c r="CD1488" s="2"/>
      <c r="CE1488" s="2"/>
    </row>
    <row r="1489" spans="78:83">
      <c r="BZ1489" s="2"/>
      <c r="CA1489" s="2"/>
      <c r="CB1489" s="2"/>
      <c r="CC1489" s="2"/>
      <c r="CD1489" s="2"/>
      <c r="CE1489" s="2"/>
    </row>
    <row r="1490" spans="78:83">
      <c r="BZ1490" s="2"/>
      <c r="CA1490" s="2"/>
      <c r="CB1490" s="2"/>
      <c r="CC1490" s="2"/>
      <c r="CD1490" s="2"/>
      <c r="CE1490" s="2"/>
    </row>
    <row r="1491" spans="78:83">
      <c r="BZ1491" s="2"/>
      <c r="CA1491" s="2"/>
      <c r="CB1491" s="2"/>
      <c r="CC1491" s="2"/>
      <c r="CD1491" s="2"/>
      <c r="CE1491" s="2"/>
    </row>
    <row r="1492" spans="78:83">
      <c r="BZ1492" s="2"/>
      <c r="CA1492" s="2"/>
      <c r="CB1492" s="2"/>
      <c r="CC1492" s="2"/>
      <c r="CD1492" s="2"/>
      <c r="CE1492" s="2"/>
    </row>
    <row r="1493" spans="78:83">
      <c r="BZ1493" s="2"/>
      <c r="CA1493" s="2"/>
      <c r="CB1493" s="2"/>
      <c r="CC1493" s="2"/>
      <c r="CD1493" s="2"/>
      <c r="CE1493" s="2"/>
    </row>
    <row r="1494" spans="78:83">
      <c r="BZ1494" s="2"/>
      <c r="CA1494" s="2"/>
      <c r="CB1494" s="2"/>
      <c r="CC1494" s="2"/>
      <c r="CD1494" s="2"/>
      <c r="CE1494" s="2"/>
    </row>
    <row r="1495" spans="78:83">
      <c r="BZ1495" s="2"/>
      <c r="CA1495" s="2"/>
      <c r="CB1495" s="2"/>
      <c r="CC1495" s="2"/>
      <c r="CD1495" s="2"/>
      <c r="CE1495" s="2"/>
    </row>
    <row r="1496" spans="78:83">
      <c r="BZ1496" s="2"/>
      <c r="CA1496" s="2"/>
      <c r="CB1496" s="2"/>
      <c r="CC1496" s="2"/>
      <c r="CD1496" s="2"/>
      <c r="CE1496" s="2"/>
    </row>
    <row r="1497" spans="78:83">
      <c r="BZ1497" s="2"/>
      <c r="CA1497" s="2"/>
      <c r="CB1497" s="2"/>
      <c r="CC1497" s="2"/>
      <c r="CD1497" s="2"/>
      <c r="CE1497" s="2"/>
    </row>
    <row r="1498" spans="78:83">
      <c r="BZ1498" s="2"/>
      <c r="CA1498" s="2"/>
      <c r="CB1498" s="2"/>
      <c r="CC1498" s="2"/>
      <c r="CD1498" s="2"/>
      <c r="CE1498" s="2"/>
    </row>
    <row r="1499" spans="78:83">
      <c r="BZ1499" s="2"/>
      <c r="CA1499" s="2"/>
      <c r="CB1499" s="2"/>
      <c r="CC1499" s="2"/>
      <c r="CD1499" s="2"/>
      <c r="CE1499" s="2"/>
    </row>
    <row r="1500" spans="78:83">
      <c r="BZ1500" s="2"/>
      <c r="CA1500" s="2"/>
      <c r="CB1500" s="2"/>
      <c r="CC1500" s="2"/>
      <c r="CD1500" s="2"/>
      <c r="CE1500" s="2"/>
    </row>
    <row r="1501" spans="78:83">
      <c r="BZ1501" s="2"/>
      <c r="CA1501" s="2"/>
      <c r="CB1501" s="2"/>
      <c r="CC1501" s="2"/>
      <c r="CD1501" s="2"/>
      <c r="CE1501" s="2"/>
    </row>
    <row r="1502" spans="78:83">
      <c r="BZ1502" s="2"/>
      <c r="CA1502" s="2"/>
      <c r="CB1502" s="2"/>
      <c r="CC1502" s="2"/>
      <c r="CD1502" s="2"/>
      <c r="CE1502" s="2"/>
    </row>
    <row r="1503" spans="78:83">
      <c r="BZ1503" s="2"/>
      <c r="CA1503" s="2"/>
      <c r="CB1503" s="2"/>
      <c r="CC1503" s="2"/>
      <c r="CD1503" s="2"/>
      <c r="CE1503" s="2"/>
    </row>
    <row r="1504" spans="78:83">
      <c r="BZ1504" s="2"/>
      <c r="CA1504" s="2"/>
      <c r="CB1504" s="2"/>
      <c r="CC1504" s="2"/>
      <c r="CD1504" s="2"/>
      <c r="CE1504" s="2"/>
    </row>
    <row r="1505" spans="78:83">
      <c r="BZ1505" s="2"/>
      <c r="CA1505" s="2"/>
      <c r="CB1505" s="2"/>
      <c r="CC1505" s="2"/>
      <c r="CD1505" s="2"/>
      <c r="CE1505" s="2"/>
    </row>
    <row r="1506" spans="78:83">
      <c r="BZ1506" s="2"/>
      <c r="CA1506" s="2"/>
      <c r="CB1506" s="2"/>
      <c r="CC1506" s="2"/>
      <c r="CD1506" s="2"/>
      <c r="CE1506" s="2"/>
    </row>
    <row r="1507" spans="78:83">
      <c r="BZ1507" s="2"/>
      <c r="CA1507" s="2"/>
      <c r="CB1507" s="2"/>
      <c r="CC1507" s="2"/>
      <c r="CD1507" s="2"/>
      <c r="CE1507" s="2"/>
    </row>
    <row r="1508" spans="78:83">
      <c r="BZ1508" s="2"/>
      <c r="CA1508" s="2"/>
      <c r="CB1508" s="2"/>
      <c r="CC1508" s="2"/>
      <c r="CD1508" s="2"/>
      <c r="CE1508" s="2"/>
    </row>
    <row r="1509" spans="78:83">
      <c r="BZ1509" s="2"/>
      <c r="CA1509" s="2"/>
      <c r="CB1509" s="2"/>
      <c r="CC1509" s="2"/>
      <c r="CD1509" s="2"/>
      <c r="CE1509" s="2"/>
    </row>
    <row r="1510" spans="78:83">
      <c r="BZ1510" s="2"/>
      <c r="CA1510" s="2"/>
      <c r="CB1510" s="2"/>
      <c r="CC1510" s="2"/>
      <c r="CD1510" s="2"/>
      <c r="CE1510" s="2"/>
    </row>
    <row r="1511" spans="78:83">
      <c r="BZ1511" s="2"/>
      <c r="CA1511" s="2"/>
      <c r="CB1511" s="2"/>
      <c r="CC1511" s="2"/>
      <c r="CD1511" s="2"/>
      <c r="CE1511" s="2"/>
    </row>
    <row r="1512" spans="78:83">
      <c r="BZ1512" s="2"/>
      <c r="CA1512" s="2"/>
      <c r="CB1512" s="2"/>
      <c r="CC1512" s="2"/>
      <c r="CD1512" s="2"/>
      <c r="CE1512" s="2"/>
    </row>
    <row r="1513" spans="78:83">
      <c r="BZ1513" s="2"/>
      <c r="CA1513" s="2"/>
      <c r="CB1513" s="2"/>
      <c r="CC1513" s="2"/>
      <c r="CD1513" s="2"/>
      <c r="CE1513" s="2"/>
    </row>
    <row r="1514" spans="78:83">
      <c r="BZ1514" s="2"/>
      <c r="CA1514" s="2"/>
      <c r="CB1514" s="2"/>
      <c r="CC1514" s="2"/>
      <c r="CD1514" s="2"/>
      <c r="CE1514" s="2"/>
    </row>
    <row r="1515" spans="78:83">
      <c r="BZ1515" s="2"/>
      <c r="CA1515" s="2"/>
      <c r="CB1515" s="2"/>
      <c r="CC1515" s="2"/>
      <c r="CD1515" s="2"/>
      <c r="CE1515" s="2"/>
    </row>
    <row r="1516" spans="78:83">
      <c r="BZ1516" s="2"/>
      <c r="CA1516" s="2"/>
      <c r="CB1516" s="2"/>
      <c r="CC1516" s="2"/>
      <c r="CD1516" s="2"/>
      <c r="CE1516" s="2"/>
    </row>
    <row r="1517" spans="78:83">
      <c r="BZ1517" s="2"/>
      <c r="CA1517" s="2"/>
      <c r="CB1517" s="2"/>
      <c r="CC1517" s="2"/>
      <c r="CD1517" s="2"/>
      <c r="CE1517" s="2"/>
    </row>
    <row r="1518" spans="78:83">
      <c r="BZ1518" s="2"/>
      <c r="CA1518" s="2"/>
      <c r="CB1518" s="2"/>
      <c r="CC1518" s="2"/>
      <c r="CD1518" s="2"/>
      <c r="CE1518" s="2"/>
    </row>
    <row r="1519" spans="78:83">
      <c r="BZ1519" s="2"/>
      <c r="CA1519" s="2"/>
      <c r="CB1519" s="2"/>
      <c r="CC1519" s="2"/>
      <c r="CD1519" s="2"/>
      <c r="CE1519" s="2"/>
    </row>
    <row r="1520" spans="78:83">
      <c r="BZ1520" s="2"/>
      <c r="CA1520" s="2"/>
      <c r="CB1520" s="2"/>
      <c r="CC1520" s="2"/>
      <c r="CD1520" s="2"/>
      <c r="CE1520" s="2"/>
    </row>
    <row r="1521" spans="78:83">
      <c r="BZ1521" s="2"/>
      <c r="CA1521" s="2"/>
      <c r="CB1521" s="2"/>
      <c r="CC1521" s="2"/>
      <c r="CD1521" s="2"/>
      <c r="CE1521" s="2"/>
    </row>
    <row r="1522" spans="78:83">
      <c r="BZ1522" s="2"/>
      <c r="CA1522" s="2"/>
      <c r="CB1522" s="2"/>
      <c r="CC1522" s="2"/>
      <c r="CD1522" s="2"/>
      <c r="CE1522" s="2"/>
    </row>
    <row r="1523" spans="78:83">
      <c r="BZ1523" s="2"/>
      <c r="CA1523" s="2"/>
      <c r="CB1523" s="2"/>
      <c r="CC1523" s="2"/>
      <c r="CD1523" s="2"/>
      <c r="CE1523" s="2"/>
    </row>
    <row r="1524" spans="78:83">
      <c r="BZ1524" s="2"/>
      <c r="CA1524" s="2"/>
      <c r="CB1524" s="2"/>
      <c r="CC1524" s="2"/>
      <c r="CD1524" s="2"/>
      <c r="CE1524" s="2"/>
    </row>
    <row r="1525" spans="78:83">
      <c r="BZ1525" s="2"/>
      <c r="CA1525" s="2"/>
      <c r="CB1525" s="2"/>
      <c r="CC1525" s="2"/>
      <c r="CD1525" s="2"/>
      <c r="CE1525" s="2"/>
    </row>
    <row r="1526" spans="78:83">
      <c r="BZ1526" s="2"/>
      <c r="CA1526" s="2"/>
      <c r="CB1526" s="2"/>
      <c r="CC1526" s="2"/>
      <c r="CD1526" s="2"/>
      <c r="CE1526" s="2"/>
    </row>
    <row r="1527" spans="78:83">
      <c r="BZ1527" s="2"/>
      <c r="CA1527" s="2"/>
      <c r="CB1527" s="2"/>
      <c r="CC1527" s="2"/>
      <c r="CD1527" s="2"/>
      <c r="CE1527" s="2"/>
    </row>
    <row r="1528" spans="78:83">
      <c r="BZ1528" s="2"/>
      <c r="CA1528" s="2"/>
      <c r="CB1528" s="2"/>
      <c r="CC1528" s="2"/>
      <c r="CD1528" s="2"/>
      <c r="CE1528" s="2"/>
    </row>
    <row r="1529" spans="78:83">
      <c r="BZ1529" s="2"/>
      <c r="CA1529" s="2"/>
      <c r="CB1529" s="2"/>
      <c r="CC1529" s="2"/>
      <c r="CD1529" s="2"/>
      <c r="CE1529" s="2"/>
    </row>
    <row r="1530" spans="78:83">
      <c r="BZ1530" s="2"/>
      <c r="CA1530" s="2"/>
      <c r="CB1530" s="2"/>
      <c r="CC1530" s="2"/>
      <c r="CD1530" s="2"/>
      <c r="CE1530" s="2"/>
    </row>
    <row r="1531" spans="78:83">
      <c r="BZ1531" s="2"/>
      <c r="CA1531" s="2"/>
      <c r="CB1531" s="2"/>
      <c r="CC1531" s="2"/>
      <c r="CD1531" s="2"/>
      <c r="CE1531" s="2"/>
    </row>
    <row r="1532" spans="78:83">
      <c r="BZ1532" s="2"/>
      <c r="CA1532" s="2"/>
      <c r="CB1532" s="2"/>
      <c r="CC1532" s="2"/>
      <c r="CD1532" s="2"/>
      <c r="CE1532" s="2"/>
    </row>
    <row r="1533" spans="78:83">
      <c r="BZ1533" s="2"/>
      <c r="CA1533" s="2"/>
      <c r="CB1533" s="2"/>
      <c r="CC1533" s="2"/>
      <c r="CD1533" s="2"/>
      <c r="CE1533" s="2"/>
    </row>
    <row r="1534" spans="78:83">
      <c r="BZ1534" s="2"/>
      <c r="CA1534" s="2"/>
      <c r="CB1534" s="2"/>
      <c r="CC1534" s="2"/>
      <c r="CD1534" s="2"/>
      <c r="CE1534" s="2"/>
    </row>
    <row r="1535" spans="78:83">
      <c r="BZ1535" s="2"/>
      <c r="CA1535" s="2"/>
      <c r="CB1535" s="2"/>
      <c r="CC1535" s="2"/>
      <c r="CD1535" s="2"/>
      <c r="CE1535" s="2"/>
    </row>
    <row r="1536" spans="78:83">
      <c r="BZ1536" s="2"/>
      <c r="CA1536" s="2"/>
      <c r="CB1536" s="2"/>
      <c r="CC1536" s="2"/>
      <c r="CD1536" s="2"/>
      <c r="CE1536" s="2"/>
    </row>
    <row r="1537" spans="78:83">
      <c r="BZ1537" s="2"/>
      <c r="CA1537" s="2"/>
      <c r="CB1537" s="2"/>
      <c r="CC1537" s="2"/>
      <c r="CD1537" s="2"/>
      <c r="CE1537" s="2"/>
    </row>
    <row r="1538" spans="78:83">
      <c r="BZ1538" s="2"/>
      <c r="CA1538" s="2"/>
      <c r="CB1538" s="2"/>
      <c r="CC1538" s="2"/>
      <c r="CD1538" s="2"/>
      <c r="CE1538" s="2"/>
    </row>
    <row r="1539" spans="78:83">
      <c r="BZ1539" s="2"/>
      <c r="CA1539" s="2"/>
      <c r="CB1539" s="2"/>
      <c r="CC1539" s="2"/>
      <c r="CD1539" s="2"/>
      <c r="CE1539" s="2"/>
    </row>
    <row r="1540" spans="78:83">
      <c r="BZ1540" s="2"/>
      <c r="CA1540" s="2"/>
      <c r="CB1540" s="2"/>
      <c r="CC1540" s="2"/>
      <c r="CD1540" s="2"/>
      <c r="CE1540" s="2"/>
    </row>
    <row r="1541" spans="78:83">
      <c r="BZ1541" s="2"/>
      <c r="CA1541" s="2"/>
      <c r="CB1541" s="2"/>
      <c r="CC1541" s="2"/>
      <c r="CD1541" s="2"/>
      <c r="CE1541" s="2"/>
    </row>
    <row r="1542" spans="78:83">
      <c r="BZ1542" s="2"/>
      <c r="CA1542" s="2"/>
      <c r="CB1542" s="2"/>
      <c r="CC1542" s="2"/>
      <c r="CD1542" s="2"/>
      <c r="CE1542" s="2"/>
    </row>
    <row r="1543" spans="78:83">
      <c r="BZ1543" s="2"/>
      <c r="CA1543" s="2"/>
      <c r="CB1543" s="2"/>
      <c r="CC1543" s="2"/>
      <c r="CD1543" s="2"/>
      <c r="CE1543" s="2"/>
    </row>
    <row r="1544" spans="78:83">
      <c r="BZ1544" s="2"/>
      <c r="CA1544" s="2"/>
      <c r="CB1544" s="2"/>
      <c r="CC1544" s="2"/>
      <c r="CD1544" s="2"/>
      <c r="CE1544" s="2"/>
    </row>
    <row r="1545" spans="78:83">
      <c r="BZ1545" s="2"/>
      <c r="CA1545" s="2"/>
      <c r="CB1545" s="2"/>
      <c r="CC1545" s="2"/>
      <c r="CD1545" s="2"/>
      <c r="CE1545" s="2"/>
    </row>
    <row r="1546" spans="78:83">
      <c r="BZ1546" s="2"/>
      <c r="CA1546" s="2"/>
      <c r="CB1546" s="2"/>
      <c r="CC1546" s="2"/>
      <c r="CD1546" s="2"/>
      <c r="CE1546" s="2"/>
    </row>
    <row r="1547" spans="78:83">
      <c r="BZ1547" s="2"/>
      <c r="CA1547" s="2"/>
      <c r="CB1547" s="2"/>
      <c r="CC1547" s="2"/>
      <c r="CD1547" s="2"/>
      <c r="CE1547" s="2"/>
    </row>
    <row r="1548" spans="78:83">
      <c r="BZ1548" s="2"/>
      <c r="CA1548" s="2"/>
      <c r="CB1548" s="2"/>
      <c r="CC1548" s="2"/>
      <c r="CD1548" s="2"/>
      <c r="CE1548" s="2"/>
    </row>
    <row r="1549" spans="78:83">
      <c r="BZ1549" s="2"/>
      <c r="CA1549" s="2"/>
      <c r="CB1549" s="2"/>
      <c r="CC1549" s="2"/>
      <c r="CD1549" s="2"/>
      <c r="CE1549" s="2"/>
    </row>
    <row r="1550" spans="78:83">
      <c r="BZ1550" s="2"/>
      <c r="CA1550" s="2"/>
      <c r="CB1550" s="2"/>
      <c r="CC1550" s="2"/>
      <c r="CD1550" s="2"/>
      <c r="CE1550" s="2"/>
    </row>
    <row r="1551" spans="78:83">
      <c r="BZ1551" s="2"/>
      <c r="CA1551" s="2"/>
      <c r="CB1551" s="2"/>
      <c r="CC1551" s="2"/>
      <c r="CD1551" s="2"/>
      <c r="CE1551" s="2"/>
    </row>
    <row r="1552" spans="78:83">
      <c r="BZ1552" s="2"/>
      <c r="CA1552" s="2"/>
      <c r="CB1552" s="2"/>
      <c r="CC1552" s="2"/>
      <c r="CD1552" s="2"/>
      <c r="CE1552" s="2"/>
    </row>
    <row r="1553" spans="78:83">
      <c r="BZ1553" s="2"/>
      <c r="CA1553" s="2"/>
      <c r="CB1553" s="2"/>
      <c r="CC1553" s="2"/>
      <c r="CD1553" s="2"/>
      <c r="CE1553" s="2"/>
    </row>
    <row r="1554" spans="78:83">
      <c r="BZ1554" s="2"/>
      <c r="CA1554" s="2"/>
      <c r="CB1554" s="2"/>
      <c r="CC1554" s="2"/>
      <c r="CD1554" s="2"/>
      <c r="CE1554" s="2"/>
    </row>
    <row r="1555" spans="78:83">
      <c r="BZ1555" s="2"/>
      <c r="CA1555" s="2"/>
      <c r="CB1555" s="2"/>
      <c r="CC1555" s="2"/>
      <c r="CD1555" s="2"/>
      <c r="CE1555" s="2"/>
    </row>
    <row r="1556" spans="78:83">
      <c r="BZ1556" s="2"/>
      <c r="CA1556" s="2"/>
      <c r="CB1556" s="2"/>
      <c r="CC1556" s="2"/>
      <c r="CD1556" s="2"/>
      <c r="CE1556" s="2"/>
    </row>
    <row r="1557" spans="78:83">
      <c r="BZ1557" s="2"/>
      <c r="CA1557" s="2"/>
      <c r="CB1557" s="2"/>
      <c r="CC1557" s="2"/>
      <c r="CD1557" s="2"/>
      <c r="CE1557" s="2"/>
    </row>
    <row r="1558" spans="78:83">
      <c r="BZ1558" s="2"/>
      <c r="CA1558" s="2"/>
      <c r="CB1558" s="2"/>
      <c r="CC1558" s="2"/>
      <c r="CD1558" s="2"/>
      <c r="CE1558" s="2"/>
    </row>
    <row r="1559" spans="78:83">
      <c r="BZ1559" s="2"/>
      <c r="CA1559" s="2"/>
      <c r="CB1559" s="2"/>
      <c r="CC1559" s="2"/>
      <c r="CD1559" s="2"/>
      <c r="CE1559" s="2"/>
    </row>
    <row r="1560" spans="78:83">
      <c r="BZ1560" s="2"/>
      <c r="CA1560" s="2"/>
      <c r="CB1560" s="2"/>
      <c r="CC1560" s="2"/>
      <c r="CD1560" s="2"/>
      <c r="CE1560" s="2"/>
    </row>
    <row r="1561" spans="78:83">
      <c r="BZ1561" s="2"/>
      <c r="CA1561" s="2"/>
      <c r="CB1561" s="2"/>
      <c r="CC1561" s="2"/>
      <c r="CD1561" s="2"/>
      <c r="CE1561" s="2"/>
    </row>
    <row r="1562" spans="78:83">
      <c r="BZ1562" s="2"/>
      <c r="CA1562" s="2"/>
      <c r="CB1562" s="2"/>
      <c r="CC1562" s="2"/>
      <c r="CD1562" s="2"/>
      <c r="CE1562" s="2"/>
    </row>
    <row r="1563" spans="78:83">
      <c r="BZ1563" s="2"/>
      <c r="CA1563" s="2"/>
      <c r="CB1563" s="2"/>
      <c r="CC1563" s="2"/>
      <c r="CD1563" s="2"/>
      <c r="CE1563" s="2"/>
    </row>
    <row r="1564" spans="78:83">
      <c r="BZ1564" s="2"/>
      <c r="CA1564" s="2"/>
      <c r="CB1564" s="2"/>
      <c r="CC1564" s="2"/>
      <c r="CD1564" s="2"/>
      <c r="CE1564" s="2"/>
    </row>
    <row r="1565" spans="78:83">
      <c r="BZ1565" s="2"/>
      <c r="CA1565" s="2"/>
      <c r="CB1565" s="2"/>
      <c r="CC1565" s="2"/>
      <c r="CD1565" s="2"/>
      <c r="CE1565" s="2"/>
    </row>
    <row r="1566" spans="78:83">
      <c r="BZ1566" s="2"/>
      <c r="CA1566" s="2"/>
      <c r="CB1566" s="2"/>
      <c r="CC1566" s="2"/>
      <c r="CD1566" s="2"/>
      <c r="CE1566" s="2"/>
    </row>
    <row r="1567" spans="78:83">
      <c r="BZ1567" s="2"/>
      <c r="CA1567" s="2"/>
      <c r="CB1567" s="2"/>
      <c r="CC1567" s="2"/>
      <c r="CD1567" s="2"/>
      <c r="CE1567" s="2"/>
    </row>
    <row r="1568" spans="78:83">
      <c r="BZ1568" s="2"/>
      <c r="CA1568" s="2"/>
      <c r="CB1568" s="2"/>
      <c r="CC1568" s="2"/>
      <c r="CD1568" s="2"/>
      <c r="CE1568" s="2"/>
    </row>
    <row r="1569" spans="78:83">
      <c r="BZ1569" s="2"/>
      <c r="CA1569" s="2"/>
      <c r="CB1569" s="2"/>
      <c r="CC1569" s="2"/>
      <c r="CD1569" s="2"/>
      <c r="CE1569" s="2"/>
    </row>
    <row r="1570" spans="78:83">
      <c r="BZ1570" s="2"/>
      <c r="CA1570" s="2"/>
      <c r="CB1570" s="2"/>
      <c r="CC1570" s="2"/>
      <c r="CD1570" s="2"/>
      <c r="CE1570" s="2"/>
    </row>
    <row r="1571" spans="78:83">
      <c r="BZ1571" s="2"/>
      <c r="CA1571" s="2"/>
      <c r="CB1571" s="2"/>
      <c r="CC1571" s="2"/>
      <c r="CD1571" s="2"/>
      <c r="CE1571" s="2"/>
    </row>
    <row r="1572" spans="78:83">
      <c r="BZ1572" s="2"/>
      <c r="CA1572" s="2"/>
      <c r="CB1572" s="2"/>
      <c r="CC1572" s="2"/>
      <c r="CD1572" s="2"/>
      <c r="CE1572" s="2"/>
    </row>
    <row r="1573" spans="78:83">
      <c r="BZ1573" s="2"/>
      <c r="CA1573" s="2"/>
      <c r="CB1573" s="2"/>
      <c r="CC1573" s="2"/>
      <c r="CD1573" s="2"/>
      <c r="CE1573" s="2"/>
    </row>
    <row r="1574" spans="78:83">
      <c r="BZ1574" s="2"/>
      <c r="CA1574" s="2"/>
      <c r="CB1574" s="2"/>
      <c r="CC1574" s="2"/>
      <c r="CD1574" s="2"/>
      <c r="CE1574" s="2"/>
    </row>
    <row r="1575" spans="78:83">
      <c r="BZ1575" s="2"/>
      <c r="CA1575" s="2"/>
      <c r="CB1575" s="2"/>
      <c r="CC1575" s="2"/>
      <c r="CD1575" s="2"/>
      <c r="CE1575" s="2"/>
    </row>
    <row r="1576" spans="78:83">
      <c r="BZ1576" s="2"/>
      <c r="CA1576" s="2"/>
      <c r="CB1576" s="2"/>
      <c r="CC1576" s="2"/>
      <c r="CD1576" s="2"/>
      <c r="CE1576" s="2"/>
    </row>
    <row r="1577" spans="78:83">
      <c r="BZ1577" s="2"/>
      <c r="CA1577" s="2"/>
      <c r="CB1577" s="2"/>
      <c r="CC1577" s="2"/>
      <c r="CD1577" s="2"/>
      <c r="CE1577" s="2"/>
    </row>
    <row r="1578" spans="78:83">
      <c r="BZ1578" s="2"/>
      <c r="CA1578" s="2"/>
      <c r="CB1578" s="2"/>
      <c r="CC1578" s="2"/>
      <c r="CD1578" s="2"/>
      <c r="CE1578" s="2"/>
    </row>
    <row r="1579" spans="78:83">
      <c r="BZ1579" s="2"/>
      <c r="CA1579" s="2"/>
      <c r="CB1579" s="2"/>
      <c r="CC1579" s="2"/>
      <c r="CD1579" s="2"/>
      <c r="CE1579" s="2"/>
    </row>
    <row r="1580" spans="78:83">
      <c r="BZ1580" s="2"/>
      <c r="CA1580" s="2"/>
      <c r="CB1580" s="2"/>
      <c r="CC1580" s="2"/>
      <c r="CD1580" s="2"/>
      <c r="CE1580" s="2"/>
    </row>
    <row r="1581" spans="78:83">
      <c r="BZ1581" s="2"/>
      <c r="CA1581" s="2"/>
      <c r="CB1581" s="2"/>
      <c r="CC1581" s="2"/>
      <c r="CD1581" s="2"/>
      <c r="CE1581" s="2"/>
    </row>
    <row r="1582" spans="78:83">
      <c r="BZ1582" s="2"/>
      <c r="CA1582" s="2"/>
      <c r="CB1582" s="2"/>
      <c r="CC1582" s="2"/>
      <c r="CD1582" s="2"/>
      <c r="CE1582" s="2"/>
    </row>
    <row r="1583" spans="78:83">
      <c r="BZ1583" s="2"/>
      <c r="CA1583" s="2"/>
      <c r="CB1583" s="2"/>
      <c r="CC1583" s="2"/>
      <c r="CD1583" s="2"/>
      <c r="CE1583" s="2"/>
    </row>
    <row r="1584" spans="78:83">
      <c r="BZ1584" s="2"/>
      <c r="CA1584" s="2"/>
      <c r="CB1584" s="2"/>
      <c r="CC1584" s="2"/>
      <c r="CD1584" s="2"/>
      <c r="CE1584" s="2"/>
    </row>
    <row r="1585" spans="78:83">
      <c r="BZ1585" s="2"/>
      <c r="CA1585" s="2"/>
      <c r="CB1585" s="2"/>
      <c r="CC1585" s="2"/>
      <c r="CD1585" s="2"/>
      <c r="CE1585" s="2"/>
    </row>
    <row r="1586" spans="78:83">
      <c r="BZ1586" s="2"/>
      <c r="CA1586" s="2"/>
      <c r="CB1586" s="2"/>
      <c r="CC1586" s="2"/>
      <c r="CD1586" s="2"/>
      <c r="CE1586" s="2"/>
    </row>
    <row r="1587" spans="78:83">
      <c r="BZ1587" s="2"/>
      <c r="CA1587" s="2"/>
      <c r="CB1587" s="2"/>
      <c r="CC1587" s="2"/>
      <c r="CD1587" s="2"/>
      <c r="CE1587" s="2"/>
    </row>
    <row r="1588" spans="78:83">
      <c r="BZ1588" s="2"/>
      <c r="CA1588" s="2"/>
      <c r="CB1588" s="2"/>
      <c r="CC1588" s="2"/>
      <c r="CD1588" s="2"/>
      <c r="CE1588" s="2"/>
    </row>
    <row r="1589" spans="78:83">
      <c r="BZ1589" s="2"/>
      <c r="CA1589" s="2"/>
      <c r="CB1589" s="2"/>
      <c r="CC1589" s="2"/>
      <c r="CD1589" s="2"/>
      <c r="CE1589" s="2"/>
    </row>
    <row r="1590" spans="78:83">
      <c r="BZ1590" s="2"/>
      <c r="CA1590" s="2"/>
      <c r="CB1590" s="2"/>
      <c r="CC1590" s="2"/>
      <c r="CD1590" s="2"/>
      <c r="CE1590" s="2"/>
    </row>
    <row r="1591" spans="78:83">
      <c r="BZ1591" s="2"/>
      <c r="CA1591" s="2"/>
      <c r="CB1591" s="2"/>
      <c r="CC1591" s="2"/>
      <c r="CD1591" s="2"/>
      <c r="CE1591" s="2"/>
    </row>
    <row r="1592" spans="78:83">
      <c r="BZ1592" s="2"/>
      <c r="CA1592" s="2"/>
      <c r="CB1592" s="2"/>
      <c r="CC1592" s="2"/>
      <c r="CD1592" s="2"/>
      <c r="CE1592" s="2"/>
    </row>
    <row r="1593" spans="78:83">
      <c r="BZ1593" s="2"/>
      <c r="CA1593" s="2"/>
      <c r="CB1593" s="2"/>
      <c r="CC1593" s="2"/>
      <c r="CD1593" s="2"/>
      <c r="CE1593" s="2"/>
    </row>
    <row r="1594" spans="78:83">
      <c r="BZ1594" s="2"/>
      <c r="CA1594" s="2"/>
      <c r="CB1594" s="2"/>
      <c r="CC1594" s="2"/>
      <c r="CD1594" s="2"/>
      <c r="CE1594" s="2"/>
    </row>
    <row r="1595" spans="78:83">
      <c r="BZ1595" s="2"/>
      <c r="CA1595" s="2"/>
      <c r="CB1595" s="2"/>
      <c r="CC1595" s="2"/>
      <c r="CD1595" s="2"/>
      <c r="CE1595" s="2"/>
    </row>
    <row r="1596" spans="78:83">
      <c r="BZ1596" s="2"/>
      <c r="CA1596" s="2"/>
      <c r="CB1596" s="2"/>
      <c r="CC1596" s="2"/>
      <c r="CD1596" s="2"/>
      <c r="CE1596" s="2"/>
    </row>
    <row r="1597" spans="78:83">
      <c r="BZ1597" s="2"/>
      <c r="CA1597" s="2"/>
      <c r="CB1597" s="2"/>
      <c r="CC1597" s="2"/>
      <c r="CD1597" s="2"/>
      <c r="CE1597" s="2"/>
    </row>
    <row r="1598" spans="78:83">
      <c r="BZ1598" s="2"/>
      <c r="CA1598" s="2"/>
      <c r="CB1598" s="2"/>
      <c r="CC1598" s="2"/>
      <c r="CD1598" s="2"/>
      <c r="CE1598" s="2"/>
    </row>
    <row r="1599" spans="78:83">
      <c r="BZ1599" s="2"/>
      <c r="CA1599" s="2"/>
      <c r="CB1599" s="2"/>
      <c r="CC1599" s="2"/>
      <c r="CD1599" s="2"/>
      <c r="CE1599" s="2"/>
    </row>
    <row r="1600" spans="78:83">
      <c r="BZ1600" s="2"/>
      <c r="CA1600" s="2"/>
      <c r="CB1600" s="2"/>
      <c r="CC1600" s="2"/>
      <c r="CD1600" s="2"/>
      <c r="CE1600" s="2"/>
    </row>
    <row r="1601" spans="78:83">
      <c r="BZ1601" s="2"/>
      <c r="CA1601" s="2"/>
      <c r="CB1601" s="2"/>
      <c r="CC1601" s="2"/>
      <c r="CD1601" s="2"/>
      <c r="CE1601" s="2"/>
    </row>
    <row r="1602" spans="78:83">
      <c r="BZ1602" s="2"/>
      <c r="CA1602" s="2"/>
      <c r="CB1602" s="2"/>
      <c r="CC1602" s="2"/>
      <c r="CD1602" s="2"/>
      <c r="CE1602" s="2"/>
    </row>
    <row r="1603" spans="78:83">
      <c r="BZ1603" s="2"/>
      <c r="CA1603" s="2"/>
      <c r="CB1603" s="2"/>
      <c r="CC1603" s="2"/>
      <c r="CD1603" s="2"/>
      <c r="CE1603" s="2"/>
    </row>
    <row r="1604" spans="78:83">
      <c r="BZ1604" s="2"/>
      <c r="CA1604" s="2"/>
      <c r="CB1604" s="2"/>
      <c r="CC1604" s="2"/>
      <c r="CD1604" s="2"/>
      <c r="CE1604" s="2"/>
    </row>
    <row r="1605" spans="78:83">
      <c r="BZ1605" s="2"/>
      <c r="CA1605" s="2"/>
      <c r="CB1605" s="2"/>
      <c r="CC1605" s="2"/>
      <c r="CD1605" s="2"/>
      <c r="CE1605" s="2"/>
    </row>
    <row r="1606" spans="78:83">
      <c r="BZ1606" s="2"/>
      <c r="CA1606" s="2"/>
      <c r="CB1606" s="2"/>
      <c r="CC1606" s="2"/>
      <c r="CD1606" s="2"/>
      <c r="CE1606" s="2"/>
    </row>
    <row r="1607" spans="78:83">
      <c r="BZ1607" s="2"/>
      <c r="CA1607" s="2"/>
      <c r="CB1607" s="2"/>
      <c r="CC1607" s="2"/>
      <c r="CD1607" s="2"/>
      <c r="CE1607" s="2"/>
    </row>
    <row r="1608" spans="78:83">
      <c r="BZ1608" s="2"/>
      <c r="CA1608" s="2"/>
      <c r="CB1608" s="2"/>
      <c r="CC1608" s="2"/>
      <c r="CD1608" s="2"/>
      <c r="CE1608" s="2"/>
    </row>
    <row r="1609" spans="78:83">
      <c r="BZ1609" s="2"/>
      <c r="CA1609" s="2"/>
      <c r="CB1609" s="2"/>
      <c r="CC1609" s="2"/>
      <c r="CD1609" s="2"/>
      <c r="CE1609" s="2"/>
    </row>
    <row r="1610" spans="78:83">
      <c r="BZ1610" s="2"/>
      <c r="CA1610" s="2"/>
      <c r="CB1610" s="2"/>
      <c r="CC1610" s="2"/>
      <c r="CD1610" s="2"/>
      <c r="CE1610" s="2"/>
    </row>
    <row r="1611" spans="78:83">
      <c r="BZ1611" s="2"/>
      <c r="CA1611" s="2"/>
      <c r="CB1611" s="2"/>
      <c r="CC1611" s="2"/>
      <c r="CD1611" s="2"/>
      <c r="CE1611" s="2"/>
    </row>
    <row r="1612" spans="78:83">
      <c r="BZ1612" s="2"/>
      <c r="CA1612" s="2"/>
      <c r="CB1612" s="2"/>
      <c r="CC1612" s="2"/>
      <c r="CD1612" s="2"/>
      <c r="CE1612" s="2"/>
    </row>
    <row r="1613" spans="78:83">
      <c r="BZ1613" s="2"/>
      <c r="CA1613" s="2"/>
      <c r="CB1613" s="2"/>
      <c r="CC1613" s="2"/>
      <c r="CD1613" s="2"/>
      <c r="CE1613" s="2"/>
    </row>
    <row r="1614" spans="78:83">
      <c r="BZ1614" s="2"/>
      <c r="CA1614" s="2"/>
      <c r="CB1614" s="2"/>
      <c r="CC1614" s="2"/>
      <c r="CD1614" s="2"/>
      <c r="CE1614" s="2"/>
    </row>
    <row r="1615" spans="78:83">
      <c r="BZ1615" s="2"/>
      <c r="CA1615" s="2"/>
      <c r="CB1615" s="2"/>
      <c r="CC1615" s="2"/>
      <c r="CD1615" s="2"/>
      <c r="CE1615" s="2"/>
    </row>
    <row r="1616" spans="78:83">
      <c r="BZ1616" s="2"/>
      <c r="CA1616" s="2"/>
      <c r="CB1616" s="2"/>
      <c r="CC1616" s="2"/>
      <c r="CD1616" s="2"/>
      <c r="CE1616" s="2"/>
    </row>
    <row r="1617" spans="78:83">
      <c r="BZ1617" s="2"/>
      <c r="CA1617" s="2"/>
      <c r="CB1617" s="2"/>
      <c r="CC1617" s="2"/>
      <c r="CD1617" s="2"/>
      <c r="CE1617" s="2"/>
    </row>
    <row r="1618" spans="78:83">
      <c r="BZ1618" s="2"/>
      <c r="CA1618" s="2"/>
      <c r="CB1618" s="2"/>
      <c r="CC1618" s="2"/>
      <c r="CD1618" s="2"/>
      <c r="CE1618" s="2"/>
    </row>
    <row r="1619" spans="78:83">
      <c r="BZ1619" s="2"/>
      <c r="CA1619" s="2"/>
      <c r="CB1619" s="2"/>
      <c r="CC1619" s="2"/>
      <c r="CD1619" s="2"/>
      <c r="CE1619" s="2"/>
    </row>
    <row r="1620" spans="78:83">
      <c r="BZ1620" s="2"/>
      <c r="CA1620" s="2"/>
      <c r="CB1620" s="2"/>
      <c r="CC1620" s="2"/>
      <c r="CD1620" s="2"/>
      <c r="CE1620" s="2"/>
    </row>
    <row r="1621" spans="78:83">
      <c r="BZ1621" s="2"/>
      <c r="CA1621" s="2"/>
      <c r="CB1621" s="2"/>
      <c r="CC1621" s="2"/>
      <c r="CD1621" s="2"/>
      <c r="CE1621" s="2"/>
    </row>
    <row r="1622" spans="78:83">
      <c r="BZ1622" s="2"/>
      <c r="CA1622" s="2"/>
      <c r="CB1622" s="2"/>
      <c r="CC1622" s="2"/>
      <c r="CD1622" s="2"/>
      <c r="CE1622" s="2"/>
    </row>
    <row r="1623" spans="78:83">
      <c r="BZ1623" s="2"/>
      <c r="CA1623" s="2"/>
      <c r="CB1623" s="2"/>
      <c r="CC1623" s="2"/>
      <c r="CD1623" s="2"/>
      <c r="CE1623" s="2"/>
    </row>
    <row r="1624" spans="78:83">
      <c r="BZ1624" s="2"/>
      <c r="CA1624" s="2"/>
      <c r="CB1624" s="2"/>
      <c r="CC1624" s="2"/>
      <c r="CD1624" s="2"/>
      <c r="CE1624" s="2"/>
    </row>
    <row r="1625" spans="78:83">
      <c r="BZ1625" s="2"/>
      <c r="CA1625" s="2"/>
      <c r="CB1625" s="2"/>
      <c r="CC1625" s="2"/>
      <c r="CD1625" s="2"/>
      <c r="CE1625" s="2"/>
    </row>
    <row r="1626" spans="78:83">
      <c r="BZ1626" s="2"/>
      <c r="CA1626" s="2"/>
      <c r="CB1626" s="2"/>
      <c r="CC1626" s="2"/>
      <c r="CD1626" s="2"/>
      <c r="CE1626" s="2"/>
    </row>
    <row r="1627" spans="78:83">
      <c r="BZ1627" s="2"/>
      <c r="CA1627" s="2"/>
      <c r="CB1627" s="2"/>
      <c r="CC1627" s="2"/>
      <c r="CD1627" s="2"/>
      <c r="CE1627" s="2"/>
    </row>
    <row r="1628" spans="78:83">
      <c r="BZ1628" s="2"/>
      <c r="CA1628" s="2"/>
      <c r="CB1628" s="2"/>
      <c r="CC1628" s="2"/>
      <c r="CD1628" s="2"/>
      <c r="CE1628" s="2"/>
    </row>
    <row r="1629" spans="78:83">
      <c r="BZ1629" s="2"/>
      <c r="CA1629" s="2"/>
      <c r="CB1629" s="2"/>
      <c r="CC1629" s="2"/>
      <c r="CD1629" s="2"/>
      <c r="CE1629" s="2"/>
    </row>
    <row r="1630" spans="78:83">
      <c r="BZ1630" s="2"/>
      <c r="CA1630" s="2"/>
      <c r="CB1630" s="2"/>
      <c r="CC1630" s="2"/>
      <c r="CD1630" s="2"/>
      <c r="CE1630" s="2"/>
    </row>
    <row r="1631" spans="78:83">
      <c r="BZ1631" s="2"/>
      <c r="CA1631" s="2"/>
      <c r="CB1631" s="2"/>
      <c r="CC1631" s="2"/>
      <c r="CD1631" s="2"/>
      <c r="CE1631" s="2"/>
    </row>
    <row r="1632" spans="78:83">
      <c r="BZ1632" s="2"/>
      <c r="CA1632" s="2"/>
      <c r="CB1632" s="2"/>
      <c r="CC1632" s="2"/>
      <c r="CD1632" s="2"/>
      <c r="CE1632" s="2"/>
    </row>
    <row r="1633" spans="78:83">
      <c r="BZ1633" s="2"/>
      <c r="CA1633" s="2"/>
      <c r="CB1633" s="2"/>
      <c r="CC1633" s="2"/>
      <c r="CD1633" s="2"/>
      <c r="CE1633" s="2"/>
    </row>
    <row r="1634" spans="78:83">
      <c r="BZ1634" s="2"/>
      <c r="CA1634" s="2"/>
      <c r="CB1634" s="2"/>
      <c r="CC1634" s="2"/>
      <c r="CD1634" s="2"/>
      <c r="CE1634" s="2"/>
    </row>
    <row r="1635" spans="78:83">
      <c r="BZ1635" s="2"/>
      <c r="CA1635" s="2"/>
      <c r="CB1635" s="2"/>
      <c r="CC1635" s="2"/>
      <c r="CD1635" s="2"/>
      <c r="CE1635" s="2"/>
    </row>
    <row r="1636" spans="78:83">
      <c r="BZ1636" s="2"/>
      <c r="CA1636" s="2"/>
      <c r="CB1636" s="2"/>
      <c r="CC1636" s="2"/>
      <c r="CD1636" s="2"/>
      <c r="CE1636" s="2"/>
    </row>
    <row r="1637" spans="78:83">
      <c r="BZ1637" s="2"/>
      <c r="CA1637" s="2"/>
      <c r="CB1637" s="2"/>
      <c r="CC1637" s="2"/>
      <c r="CD1637" s="2"/>
      <c r="CE1637" s="2"/>
    </row>
    <row r="1638" spans="78:83">
      <c r="BZ1638" s="2"/>
      <c r="CA1638" s="2"/>
      <c r="CB1638" s="2"/>
      <c r="CC1638" s="2"/>
      <c r="CD1638" s="2"/>
      <c r="CE1638" s="2"/>
    </row>
    <row r="1639" spans="78:83">
      <c r="BZ1639" s="2"/>
      <c r="CA1639" s="2"/>
      <c r="CB1639" s="2"/>
      <c r="CC1639" s="2"/>
      <c r="CD1639" s="2"/>
      <c r="CE1639" s="2"/>
    </row>
    <row r="1640" spans="78:83">
      <c r="BZ1640" s="2"/>
      <c r="CA1640" s="2"/>
      <c r="CB1640" s="2"/>
      <c r="CC1640" s="2"/>
      <c r="CD1640" s="2"/>
      <c r="CE1640" s="2"/>
    </row>
    <row r="1641" spans="78:83">
      <c r="BZ1641" s="2"/>
      <c r="CA1641" s="2"/>
      <c r="CB1641" s="2"/>
      <c r="CC1641" s="2"/>
      <c r="CD1641" s="2"/>
      <c r="CE1641" s="2"/>
    </row>
    <row r="1642" spans="78:83">
      <c r="BZ1642" s="2"/>
      <c r="CA1642" s="2"/>
      <c r="CB1642" s="2"/>
      <c r="CC1642" s="2"/>
      <c r="CD1642" s="2"/>
      <c r="CE1642" s="2"/>
    </row>
    <row r="1643" spans="78:83">
      <c r="BZ1643" s="2"/>
      <c r="CA1643" s="2"/>
      <c r="CB1643" s="2"/>
      <c r="CC1643" s="2"/>
      <c r="CD1643" s="2"/>
      <c r="CE1643" s="2"/>
    </row>
    <row r="1644" spans="78:83">
      <c r="BZ1644" s="2"/>
      <c r="CA1644" s="2"/>
      <c r="CB1644" s="2"/>
      <c r="CC1644" s="2"/>
      <c r="CD1644" s="2"/>
      <c r="CE1644" s="2"/>
    </row>
    <row r="1645" spans="78:83">
      <c r="BZ1645" s="2"/>
      <c r="CA1645" s="2"/>
      <c r="CB1645" s="2"/>
      <c r="CC1645" s="2"/>
      <c r="CD1645" s="2"/>
      <c r="CE1645" s="2"/>
    </row>
    <row r="1646" spans="78:83">
      <c r="BZ1646" s="2"/>
      <c r="CA1646" s="2"/>
      <c r="CB1646" s="2"/>
      <c r="CC1646" s="2"/>
      <c r="CD1646" s="2"/>
      <c r="CE1646" s="2"/>
    </row>
    <row r="1647" spans="78:83">
      <c r="BZ1647" s="2"/>
      <c r="CA1647" s="2"/>
      <c r="CB1647" s="2"/>
      <c r="CC1647" s="2"/>
      <c r="CD1647" s="2"/>
      <c r="CE1647" s="2"/>
    </row>
    <row r="1648" spans="78:83">
      <c r="BZ1648" s="2"/>
      <c r="CA1648" s="2"/>
      <c r="CB1648" s="2"/>
      <c r="CC1648" s="2"/>
      <c r="CD1648" s="2"/>
      <c r="CE1648" s="2"/>
    </row>
    <row r="1649" spans="78:83">
      <c r="BZ1649" s="2"/>
      <c r="CA1649" s="2"/>
      <c r="CB1649" s="2"/>
      <c r="CC1649" s="2"/>
      <c r="CD1649" s="2"/>
      <c r="CE1649" s="2"/>
    </row>
    <row r="1650" spans="78:83">
      <c r="BZ1650" s="2"/>
      <c r="CA1650" s="2"/>
      <c r="CB1650" s="2"/>
      <c r="CC1650" s="2"/>
      <c r="CD1650" s="2"/>
      <c r="CE1650" s="2"/>
    </row>
    <row r="1651" spans="78:83">
      <c r="BZ1651" s="2"/>
      <c r="CA1651" s="2"/>
      <c r="CB1651" s="2"/>
      <c r="CC1651" s="2"/>
      <c r="CD1651" s="2"/>
      <c r="CE1651" s="2"/>
    </row>
    <row r="1652" spans="78:83">
      <c r="BZ1652" s="2"/>
      <c r="CA1652" s="2"/>
      <c r="CB1652" s="2"/>
      <c r="CC1652" s="2"/>
      <c r="CD1652" s="2"/>
      <c r="CE1652" s="2"/>
    </row>
    <row r="1653" spans="78:83">
      <c r="BZ1653" s="2"/>
      <c r="CA1653" s="2"/>
      <c r="CB1653" s="2"/>
      <c r="CC1653" s="2"/>
      <c r="CD1653" s="2"/>
      <c r="CE1653" s="2"/>
    </row>
    <row r="1654" spans="78:83">
      <c r="BZ1654" s="2"/>
      <c r="CA1654" s="2"/>
      <c r="CB1654" s="2"/>
      <c r="CC1654" s="2"/>
      <c r="CD1654" s="2"/>
      <c r="CE1654" s="2"/>
    </row>
    <row r="1655" spans="78:83">
      <c r="BZ1655" s="2"/>
      <c r="CA1655" s="2"/>
      <c r="CB1655" s="2"/>
      <c r="CC1655" s="2"/>
      <c r="CD1655" s="2"/>
      <c r="CE1655" s="2"/>
    </row>
    <row r="1656" spans="78:83">
      <c r="BZ1656" s="2"/>
      <c r="CA1656" s="2"/>
      <c r="CB1656" s="2"/>
      <c r="CC1656" s="2"/>
      <c r="CD1656" s="2"/>
      <c r="CE1656" s="2"/>
    </row>
    <row r="1657" spans="78:83">
      <c r="BZ1657" s="2"/>
      <c r="CA1657" s="2"/>
      <c r="CB1657" s="2"/>
      <c r="CC1657" s="2"/>
      <c r="CD1657" s="2"/>
      <c r="CE1657" s="2"/>
    </row>
    <row r="1658" spans="78:83">
      <c r="BZ1658" s="2"/>
      <c r="CA1658" s="2"/>
      <c r="CB1658" s="2"/>
      <c r="CC1658" s="2"/>
      <c r="CD1658" s="2"/>
      <c r="CE1658" s="2"/>
    </row>
    <row r="1659" spans="78:83">
      <c r="BZ1659" s="2"/>
      <c r="CA1659" s="2"/>
      <c r="CB1659" s="2"/>
      <c r="CC1659" s="2"/>
      <c r="CD1659" s="2"/>
      <c r="CE1659" s="2"/>
    </row>
    <row r="1660" spans="78:83">
      <c r="BZ1660" s="2"/>
      <c r="CA1660" s="2"/>
      <c r="CB1660" s="2"/>
      <c r="CC1660" s="2"/>
      <c r="CD1660" s="2"/>
      <c r="CE1660" s="2"/>
    </row>
    <row r="1661" spans="78:83">
      <c r="BZ1661" s="2"/>
      <c r="CA1661" s="2"/>
      <c r="CB1661" s="2"/>
      <c r="CC1661" s="2"/>
      <c r="CD1661" s="2"/>
      <c r="CE1661" s="2"/>
    </row>
    <row r="1662" spans="78:83">
      <c r="BZ1662" s="2"/>
      <c r="CA1662" s="2"/>
      <c r="CB1662" s="2"/>
      <c r="CC1662" s="2"/>
      <c r="CD1662" s="2"/>
      <c r="CE1662" s="2"/>
    </row>
    <row r="1663" spans="78:83">
      <c r="BZ1663" s="2"/>
      <c r="CA1663" s="2"/>
      <c r="CB1663" s="2"/>
      <c r="CC1663" s="2"/>
      <c r="CD1663" s="2"/>
      <c r="CE1663" s="2"/>
    </row>
    <row r="1664" spans="78:83">
      <c r="BZ1664" s="2"/>
      <c r="CA1664" s="2"/>
      <c r="CB1664" s="2"/>
      <c r="CC1664" s="2"/>
      <c r="CD1664" s="2"/>
      <c r="CE1664" s="2"/>
    </row>
    <row r="1665" spans="78:83">
      <c r="BZ1665" s="2"/>
      <c r="CA1665" s="2"/>
      <c r="CB1665" s="2"/>
      <c r="CC1665" s="2"/>
      <c r="CD1665" s="2"/>
      <c r="CE1665" s="2"/>
    </row>
    <row r="1666" spans="78:83">
      <c r="BZ1666" s="2"/>
      <c r="CA1666" s="2"/>
      <c r="CB1666" s="2"/>
      <c r="CC1666" s="2"/>
      <c r="CD1666" s="2"/>
      <c r="CE1666" s="2"/>
    </row>
    <row r="1667" spans="78:83">
      <c r="BZ1667" s="2"/>
      <c r="CA1667" s="2"/>
      <c r="CB1667" s="2"/>
      <c r="CC1667" s="2"/>
      <c r="CD1667" s="2"/>
      <c r="CE1667" s="2"/>
    </row>
    <row r="1668" spans="78:83">
      <c r="BZ1668" s="2"/>
      <c r="CA1668" s="2"/>
      <c r="CB1668" s="2"/>
      <c r="CC1668" s="2"/>
      <c r="CD1668" s="2"/>
      <c r="CE1668" s="2"/>
    </row>
    <row r="1669" spans="78:83">
      <c r="BZ1669" s="2"/>
      <c r="CA1669" s="2"/>
      <c r="CB1669" s="2"/>
      <c r="CC1669" s="2"/>
      <c r="CD1669" s="2"/>
      <c r="CE1669" s="2"/>
    </row>
    <row r="1670" spans="78:83">
      <c r="BZ1670" s="2"/>
      <c r="CA1670" s="2"/>
      <c r="CB1670" s="2"/>
      <c r="CC1670" s="2"/>
      <c r="CD1670" s="2"/>
      <c r="CE1670" s="2"/>
    </row>
    <row r="1671" spans="78:83">
      <c r="BZ1671" s="2"/>
      <c r="CA1671" s="2"/>
      <c r="CB1671" s="2"/>
      <c r="CC1671" s="2"/>
      <c r="CD1671" s="2"/>
      <c r="CE1671" s="2"/>
    </row>
    <row r="1672" spans="78:83">
      <c r="BZ1672" s="2"/>
      <c r="CA1672" s="2"/>
      <c r="CB1672" s="2"/>
      <c r="CC1672" s="2"/>
      <c r="CD1672" s="2"/>
      <c r="CE1672" s="2"/>
    </row>
    <row r="1673" spans="78:83">
      <c r="BZ1673" s="2"/>
      <c r="CA1673" s="2"/>
      <c r="CB1673" s="2"/>
      <c r="CC1673" s="2"/>
      <c r="CD1673" s="2"/>
      <c r="CE1673" s="2"/>
    </row>
    <row r="1674" spans="78:83">
      <c r="BZ1674" s="2"/>
      <c r="CA1674" s="2"/>
      <c r="CB1674" s="2"/>
      <c r="CC1674" s="2"/>
      <c r="CD1674" s="2"/>
      <c r="CE1674" s="2"/>
    </row>
    <row r="1675" spans="78:83">
      <c r="BZ1675" s="2"/>
      <c r="CA1675" s="2"/>
      <c r="CB1675" s="2"/>
      <c r="CC1675" s="2"/>
      <c r="CD1675" s="2"/>
      <c r="CE1675" s="2"/>
    </row>
    <row r="1676" spans="78:83">
      <c r="BZ1676" s="2"/>
      <c r="CA1676" s="2"/>
      <c r="CB1676" s="2"/>
      <c r="CC1676" s="2"/>
      <c r="CD1676" s="2"/>
      <c r="CE1676" s="2"/>
    </row>
    <row r="1677" spans="78:83">
      <c r="BZ1677" s="2"/>
      <c r="CA1677" s="2"/>
      <c r="CB1677" s="2"/>
      <c r="CC1677" s="2"/>
      <c r="CD1677" s="2"/>
      <c r="CE1677" s="2"/>
    </row>
    <row r="1678" spans="78:83">
      <c r="BZ1678" s="2"/>
      <c r="CA1678" s="2"/>
      <c r="CB1678" s="2"/>
      <c r="CC1678" s="2"/>
      <c r="CD1678" s="2"/>
      <c r="CE1678" s="2"/>
    </row>
    <row r="1679" spans="78:83">
      <c r="BZ1679" s="2"/>
      <c r="CA1679" s="2"/>
      <c r="CB1679" s="2"/>
      <c r="CC1679" s="2"/>
      <c r="CD1679" s="2"/>
      <c r="CE1679" s="2"/>
    </row>
    <row r="1680" spans="78:83">
      <c r="BZ1680" s="2"/>
      <c r="CA1680" s="2"/>
      <c r="CB1680" s="2"/>
      <c r="CC1680" s="2"/>
      <c r="CD1680" s="2"/>
      <c r="CE1680" s="2"/>
    </row>
    <row r="1681" spans="78:83">
      <c r="BZ1681" s="2"/>
      <c r="CA1681" s="2"/>
      <c r="CB1681" s="2"/>
      <c r="CC1681" s="2"/>
      <c r="CD1681" s="2"/>
      <c r="CE1681" s="2"/>
    </row>
    <row r="1682" spans="78:83">
      <c r="BZ1682" s="2"/>
      <c r="CA1682" s="2"/>
      <c r="CB1682" s="2"/>
      <c r="CC1682" s="2"/>
      <c r="CD1682" s="2"/>
      <c r="CE1682" s="2"/>
    </row>
    <row r="1683" spans="78:83">
      <c r="BZ1683" s="2"/>
      <c r="CA1683" s="2"/>
      <c r="CB1683" s="2"/>
      <c r="CC1683" s="2"/>
      <c r="CD1683" s="2"/>
      <c r="CE1683" s="2"/>
    </row>
    <row r="1684" spans="78:83">
      <c r="BZ1684" s="2"/>
      <c r="CA1684" s="2"/>
      <c r="CB1684" s="2"/>
      <c r="CC1684" s="2"/>
      <c r="CD1684" s="2"/>
      <c r="CE1684" s="2"/>
    </row>
    <row r="1685" spans="78:83">
      <c r="BZ1685" s="2"/>
      <c r="CA1685" s="2"/>
      <c r="CB1685" s="2"/>
      <c r="CC1685" s="2"/>
      <c r="CD1685" s="2"/>
      <c r="CE1685" s="2"/>
    </row>
    <row r="1686" spans="78:83">
      <c r="BZ1686" s="2"/>
      <c r="CA1686" s="2"/>
      <c r="CB1686" s="2"/>
      <c r="CC1686" s="2"/>
      <c r="CD1686" s="2"/>
      <c r="CE1686" s="2"/>
    </row>
    <row r="1687" spans="78:83">
      <c r="BZ1687" s="2"/>
      <c r="CA1687" s="2"/>
      <c r="CB1687" s="2"/>
      <c r="CC1687" s="2"/>
      <c r="CD1687" s="2"/>
      <c r="CE1687" s="2"/>
    </row>
    <row r="1688" spans="78:83">
      <c r="BZ1688" s="2"/>
      <c r="CA1688" s="2"/>
      <c r="CB1688" s="2"/>
      <c r="CC1688" s="2"/>
      <c r="CD1688" s="2"/>
      <c r="CE1688" s="2"/>
    </row>
    <row r="1689" spans="78:83">
      <c r="BZ1689" s="2"/>
      <c r="CA1689" s="2"/>
      <c r="CB1689" s="2"/>
      <c r="CC1689" s="2"/>
      <c r="CD1689" s="2"/>
      <c r="CE1689" s="2"/>
    </row>
    <row r="1690" spans="78:83">
      <c r="BZ1690" s="2"/>
      <c r="CA1690" s="2"/>
      <c r="CB1690" s="2"/>
      <c r="CC1690" s="2"/>
      <c r="CD1690" s="2"/>
      <c r="CE1690" s="2"/>
    </row>
    <row r="1691" spans="78:83">
      <c r="BZ1691" s="2"/>
      <c r="CA1691" s="2"/>
      <c r="CB1691" s="2"/>
      <c r="CC1691" s="2"/>
      <c r="CD1691" s="2"/>
      <c r="CE1691" s="2"/>
    </row>
    <row r="1692" spans="78:83">
      <c r="BZ1692" s="2"/>
      <c r="CA1692" s="2"/>
      <c r="CB1692" s="2"/>
      <c r="CC1692" s="2"/>
      <c r="CD1692" s="2"/>
      <c r="CE1692" s="2"/>
    </row>
    <row r="1693" spans="78:83">
      <c r="BZ1693" s="2"/>
      <c r="CA1693" s="2"/>
      <c r="CB1693" s="2"/>
      <c r="CC1693" s="2"/>
      <c r="CD1693" s="2"/>
      <c r="CE1693" s="2"/>
    </row>
    <row r="1694" spans="78:83">
      <c r="BZ1694" s="2"/>
      <c r="CA1694" s="2"/>
      <c r="CB1694" s="2"/>
      <c r="CC1694" s="2"/>
      <c r="CD1694" s="2"/>
      <c r="CE1694" s="2"/>
    </row>
    <row r="1695" spans="78:83">
      <c r="BZ1695" s="2"/>
      <c r="CA1695" s="2"/>
      <c r="CB1695" s="2"/>
      <c r="CC1695" s="2"/>
      <c r="CD1695" s="2"/>
      <c r="CE1695" s="2"/>
    </row>
    <row r="1696" spans="78:83">
      <c r="BZ1696" s="2"/>
      <c r="CA1696" s="2"/>
      <c r="CB1696" s="2"/>
      <c r="CC1696" s="2"/>
      <c r="CD1696" s="2"/>
      <c r="CE1696" s="2"/>
    </row>
    <row r="1697" spans="78:83">
      <c r="BZ1697" s="2"/>
      <c r="CA1697" s="2"/>
      <c r="CB1697" s="2"/>
      <c r="CC1697" s="2"/>
      <c r="CD1697" s="2"/>
      <c r="CE1697" s="2"/>
    </row>
    <row r="1698" spans="78:83">
      <c r="BZ1698" s="2"/>
      <c r="CA1698" s="2"/>
      <c r="CB1698" s="2"/>
      <c r="CC1698" s="2"/>
      <c r="CD1698" s="2"/>
      <c r="CE1698" s="2"/>
    </row>
    <row r="1699" spans="78:83">
      <c r="BZ1699" s="2"/>
      <c r="CA1699" s="2"/>
      <c r="CB1699" s="2"/>
      <c r="CC1699" s="2"/>
      <c r="CD1699" s="2"/>
      <c r="CE1699" s="2"/>
    </row>
    <row r="1700" spans="78:83">
      <c r="BZ1700" s="2"/>
      <c r="CA1700" s="2"/>
      <c r="CB1700" s="2"/>
      <c r="CC1700" s="2"/>
      <c r="CD1700" s="2"/>
      <c r="CE1700" s="2"/>
    </row>
    <row r="1701" spans="78:83">
      <c r="BZ1701" s="2"/>
      <c r="CA1701" s="2"/>
      <c r="CB1701" s="2"/>
      <c r="CC1701" s="2"/>
      <c r="CD1701" s="2"/>
      <c r="CE1701" s="2"/>
    </row>
    <row r="1702" spans="78:83">
      <c r="BZ1702" s="2"/>
      <c r="CA1702" s="2"/>
      <c r="CB1702" s="2"/>
      <c r="CC1702" s="2"/>
      <c r="CD1702" s="2"/>
      <c r="CE1702" s="2"/>
    </row>
    <row r="1703" spans="78:83">
      <c r="BZ1703" s="2"/>
      <c r="CA1703" s="2"/>
      <c r="CB1703" s="2"/>
      <c r="CC1703" s="2"/>
      <c r="CD1703" s="2"/>
      <c r="CE1703" s="2"/>
    </row>
    <row r="1704" spans="78:83">
      <c r="BZ1704" s="2"/>
      <c r="CA1704" s="2"/>
      <c r="CB1704" s="2"/>
      <c r="CC1704" s="2"/>
      <c r="CD1704" s="2"/>
      <c r="CE1704" s="2"/>
    </row>
    <row r="1705" spans="78:83">
      <c r="BZ1705" s="2"/>
      <c r="CA1705" s="2"/>
      <c r="CB1705" s="2"/>
      <c r="CC1705" s="2"/>
      <c r="CD1705" s="2"/>
      <c r="CE1705" s="2"/>
    </row>
    <row r="1706" spans="78:83">
      <c r="BZ1706" s="2"/>
      <c r="CA1706" s="2"/>
      <c r="CB1706" s="2"/>
      <c r="CC1706" s="2"/>
      <c r="CD1706" s="2"/>
      <c r="CE1706" s="2"/>
    </row>
    <row r="1707" spans="78:83">
      <c r="BZ1707" s="2"/>
      <c r="CA1707" s="2"/>
      <c r="CB1707" s="2"/>
      <c r="CC1707" s="2"/>
      <c r="CD1707" s="2"/>
      <c r="CE1707" s="2"/>
    </row>
    <row r="1708" spans="78:83">
      <c r="BZ1708" s="2"/>
      <c r="CA1708" s="2"/>
      <c r="CB1708" s="2"/>
      <c r="CC1708" s="2"/>
      <c r="CD1708" s="2"/>
      <c r="CE1708" s="2"/>
    </row>
    <row r="1709" spans="78:83">
      <c r="BZ1709" s="2"/>
      <c r="CA1709" s="2"/>
      <c r="CB1709" s="2"/>
      <c r="CC1709" s="2"/>
      <c r="CD1709" s="2"/>
      <c r="CE1709" s="2"/>
    </row>
    <row r="1710" spans="78:83">
      <c r="BZ1710" s="2"/>
      <c r="CA1710" s="2"/>
      <c r="CB1710" s="2"/>
      <c r="CC1710" s="2"/>
      <c r="CD1710" s="2"/>
      <c r="CE1710" s="2"/>
    </row>
    <row r="1711" spans="78:83">
      <c r="BZ1711" s="2"/>
      <c r="CA1711" s="2"/>
      <c r="CB1711" s="2"/>
      <c r="CC1711" s="2"/>
      <c r="CD1711" s="2"/>
      <c r="CE1711" s="2"/>
    </row>
    <row r="1712" spans="78:83">
      <c r="BZ1712" s="2"/>
      <c r="CA1712" s="2"/>
      <c r="CB1712" s="2"/>
      <c r="CC1712" s="2"/>
      <c r="CD1712" s="2"/>
      <c r="CE1712" s="2"/>
    </row>
    <row r="1713" spans="78:83">
      <c r="BZ1713" s="2"/>
      <c r="CA1713" s="2"/>
      <c r="CB1713" s="2"/>
      <c r="CC1713" s="2"/>
      <c r="CD1713" s="2"/>
      <c r="CE1713" s="2"/>
    </row>
    <row r="1714" spans="78:83">
      <c r="BZ1714" s="2"/>
      <c r="CA1714" s="2"/>
      <c r="CB1714" s="2"/>
      <c r="CC1714" s="2"/>
      <c r="CD1714" s="2"/>
      <c r="CE1714" s="2"/>
    </row>
    <row r="1715" spans="78:83">
      <c r="BZ1715" s="2"/>
      <c r="CA1715" s="2"/>
      <c r="CB1715" s="2"/>
      <c r="CC1715" s="2"/>
      <c r="CD1715" s="2"/>
      <c r="CE1715" s="2"/>
    </row>
    <row r="1716" spans="78:83">
      <c r="BZ1716" s="2"/>
      <c r="CA1716" s="2"/>
      <c r="CB1716" s="2"/>
      <c r="CC1716" s="2"/>
      <c r="CD1716" s="2"/>
      <c r="CE1716" s="2"/>
    </row>
    <row r="1717" spans="78:83">
      <c r="BZ1717" s="2"/>
      <c r="CA1717" s="2"/>
      <c r="CB1717" s="2"/>
      <c r="CC1717" s="2"/>
      <c r="CD1717" s="2"/>
      <c r="CE1717" s="2"/>
    </row>
    <row r="1718" spans="78:83">
      <c r="BZ1718" s="2"/>
      <c r="CA1718" s="2"/>
      <c r="CB1718" s="2"/>
      <c r="CC1718" s="2"/>
      <c r="CD1718" s="2"/>
      <c r="CE1718" s="2"/>
    </row>
    <row r="1719" spans="78:83">
      <c r="BZ1719" s="2"/>
      <c r="CA1719" s="2"/>
      <c r="CB1719" s="2"/>
      <c r="CC1719" s="2"/>
      <c r="CD1719" s="2"/>
      <c r="CE1719" s="2"/>
    </row>
    <row r="1720" spans="78:83">
      <c r="BZ1720" s="2"/>
      <c r="CA1720" s="2"/>
      <c r="CB1720" s="2"/>
      <c r="CC1720" s="2"/>
      <c r="CD1720" s="2"/>
      <c r="CE1720" s="2"/>
    </row>
    <row r="1721" spans="78:83">
      <c r="BZ1721" s="2"/>
      <c r="CA1721" s="2"/>
      <c r="CB1721" s="2"/>
      <c r="CC1721" s="2"/>
      <c r="CD1721" s="2"/>
      <c r="CE1721" s="2"/>
    </row>
    <row r="1722" spans="78:83">
      <c r="BZ1722" s="2"/>
      <c r="CA1722" s="2"/>
      <c r="CB1722" s="2"/>
      <c r="CC1722" s="2"/>
      <c r="CD1722" s="2"/>
      <c r="CE1722" s="2"/>
    </row>
    <row r="1723" spans="78:83">
      <c r="BZ1723" s="2"/>
      <c r="CA1723" s="2"/>
      <c r="CB1723" s="2"/>
      <c r="CC1723" s="2"/>
      <c r="CD1723" s="2"/>
      <c r="CE1723" s="2"/>
    </row>
    <row r="1724" spans="78:83">
      <c r="BZ1724" s="2"/>
      <c r="CA1724" s="2"/>
      <c r="CB1724" s="2"/>
      <c r="CC1724" s="2"/>
      <c r="CD1724" s="2"/>
      <c r="CE1724" s="2"/>
    </row>
    <row r="1725" spans="78:83">
      <c r="BZ1725" s="2"/>
      <c r="CA1725" s="2"/>
      <c r="CB1725" s="2"/>
      <c r="CC1725" s="2"/>
      <c r="CD1725" s="2"/>
      <c r="CE1725" s="2"/>
    </row>
    <row r="1726" spans="78:83">
      <c r="BZ1726" s="2"/>
      <c r="CA1726" s="2"/>
      <c r="CB1726" s="2"/>
      <c r="CC1726" s="2"/>
      <c r="CD1726" s="2"/>
      <c r="CE1726" s="2"/>
    </row>
    <row r="1727" spans="78:83">
      <c r="BZ1727" s="2"/>
      <c r="CA1727" s="2"/>
      <c r="CB1727" s="2"/>
      <c r="CC1727" s="2"/>
      <c r="CD1727" s="2"/>
      <c r="CE1727" s="2"/>
    </row>
    <row r="1728" spans="78:83">
      <c r="BZ1728" s="2"/>
      <c r="CA1728" s="2"/>
      <c r="CB1728" s="2"/>
      <c r="CC1728" s="2"/>
      <c r="CD1728" s="2"/>
      <c r="CE1728" s="2"/>
    </row>
    <row r="1729" spans="78:83">
      <c r="BZ1729" s="2"/>
      <c r="CA1729" s="2"/>
      <c r="CB1729" s="2"/>
      <c r="CC1729" s="2"/>
      <c r="CD1729" s="2"/>
      <c r="CE1729" s="2"/>
    </row>
    <row r="1730" spans="78:83">
      <c r="BZ1730" s="2"/>
      <c r="CA1730" s="2"/>
      <c r="CB1730" s="2"/>
      <c r="CC1730" s="2"/>
      <c r="CD1730" s="2"/>
      <c r="CE1730" s="2"/>
    </row>
    <row r="1731" spans="78:83">
      <c r="BZ1731" s="2"/>
      <c r="CA1731" s="2"/>
      <c r="CB1731" s="2"/>
      <c r="CC1731" s="2"/>
      <c r="CD1731" s="2"/>
      <c r="CE1731" s="2"/>
    </row>
    <row r="1732" spans="78:83">
      <c r="BZ1732" s="2"/>
      <c r="CA1732" s="2"/>
      <c r="CB1732" s="2"/>
      <c r="CC1732" s="2"/>
      <c r="CD1732" s="2"/>
      <c r="CE1732" s="2"/>
    </row>
    <row r="1733" spans="78:83">
      <c r="BZ1733" s="2"/>
      <c r="CA1733" s="2"/>
      <c r="CB1733" s="2"/>
      <c r="CC1733" s="2"/>
      <c r="CD1733" s="2"/>
      <c r="CE1733" s="2"/>
    </row>
    <row r="1734" spans="78:83">
      <c r="BZ1734" s="2"/>
      <c r="CA1734" s="2"/>
      <c r="CB1734" s="2"/>
      <c r="CC1734" s="2"/>
      <c r="CD1734" s="2"/>
      <c r="CE1734" s="2"/>
    </row>
    <row r="1735" spans="78:83">
      <c r="BZ1735" s="2"/>
      <c r="CA1735" s="2"/>
      <c r="CB1735" s="2"/>
      <c r="CC1735" s="2"/>
      <c r="CD1735" s="2"/>
      <c r="CE1735" s="2"/>
    </row>
    <row r="1736" spans="78:83">
      <c r="BZ1736" s="2"/>
      <c r="CA1736" s="2"/>
      <c r="CB1736" s="2"/>
      <c r="CC1736" s="2"/>
      <c r="CD1736" s="2"/>
      <c r="CE1736" s="2"/>
    </row>
    <row r="1737" spans="78:83">
      <c r="BZ1737" s="2"/>
      <c r="CA1737" s="2"/>
      <c r="CB1737" s="2"/>
      <c r="CC1737" s="2"/>
      <c r="CD1737" s="2"/>
      <c r="CE1737" s="2"/>
    </row>
    <row r="1738" spans="78:83">
      <c r="BZ1738" s="2"/>
      <c r="CA1738" s="2"/>
      <c r="CB1738" s="2"/>
      <c r="CC1738" s="2"/>
      <c r="CD1738" s="2"/>
      <c r="CE1738" s="2"/>
    </row>
    <row r="1739" spans="78:83">
      <c r="BZ1739" s="2"/>
      <c r="CA1739" s="2"/>
      <c r="CB1739" s="2"/>
      <c r="CC1739" s="2"/>
      <c r="CD1739" s="2"/>
      <c r="CE1739" s="2"/>
    </row>
    <row r="1740" spans="78:83">
      <c r="BZ1740" s="2"/>
      <c r="CA1740" s="2"/>
      <c r="CB1740" s="2"/>
      <c r="CC1740" s="2"/>
      <c r="CD1740" s="2"/>
      <c r="CE1740" s="2"/>
    </row>
    <row r="1741" spans="78:83">
      <c r="BZ1741" s="2"/>
      <c r="CA1741" s="2"/>
      <c r="CB1741" s="2"/>
      <c r="CC1741" s="2"/>
      <c r="CD1741" s="2"/>
      <c r="CE1741" s="2"/>
    </row>
    <row r="1742" spans="78:83">
      <c r="BZ1742" s="2"/>
      <c r="CA1742" s="2"/>
      <c r="CB1742" s="2"/>
      <c r="CC1742" s="2"/>
      <c r="CD1742" s="2"/>
      <c r="CE1742" s="2"/>
    </row>
    <row r="1743" spans="78:83">
      <c r="BZ1743" s="2"/>
      <c r="CA1743" s="2"/>
      <c r="CB1743" s="2"/>
      <c r="CC1743" s="2"/>
      <c r="CD1743" s="2"/>
      <c r="CE1743" s="2"/>
    </row>
    <row r="1744" spans="78:83">
      <c r="BZ1744" s="2"/>
      <c r="CA1744" s="2"/>
      <c r="CB1744" s="2"/>
      <c r="CC1744" s="2"/>
      <c r="CD1744" s="2"/>
      <c r="CE1744" s="2"/>
    </row>
    <row r="1745" spans="78:83">
      <c r="BZ1745" s="2"/>
      <c r="CA1745" s="2"/>
      <c r="CB1745" s="2"/>
      <c r="CC1745" s="2"/>
      <c r="CD1745" s="2"/>
      <c r="CE1745" s="2"/>
    </row>
    <row r="1746" spans="78:83">
      <c r="BZ1746" s="2"/>
      <c r="CA1746" s="2"/>
      <c r="CB1746" s="2"/>
      <c r="CC1746" s="2"/>
      <c r="CD1746" s="2"/>
      <c r="CE1746" s="2"/>
    </row>
    <row r="1747" spans="78:83">
      <c r="BZ1747" s="2"/>
      <c r="CA1747" s="2"/>
      <c r="CB1747" s="2"/>
      <c r="CC1747" s="2"/>
      <c r="CD1747" s="2"/>
      <c r="CE1747" s="2"/>
    </row>
    <row r="1748" spans="78:83">
      <c r="BZ1748" s="2"/>
      <c r="CA1748" s="2"/>
      <c r="CB1748" s="2"/>
      <c r="CC1748" s="2"/>
      <c r="CD1748" s="2"/>
      <c r="CE1748" s="2"/>
    </row>
    <row r="1749" spans="78:83">
      <c r="BZ1749" s="2"/>
      <c r="CA1749" s="2"/>
      <c r="CB1749" s="2"/>
      <c r="CC1749" s="2"/>
      <c r="CD1749" s="2"/>
      <c r="CE1749" s="2"/>
    </row>
    <row r="1750" spans="78:83">
      <c r="BZ1750" s="2"/>
      <c r="CA1750" s="2"/>
      <c r="CB1750" s="2"/>
      <c r="CC1750" s="2"/>
      <c r="CD1750" s="2"/>
      <c r="CE1750" s="2"/>
    </row>
    <row r="1751" spans="78:83">
      <c r="BZ1751" s="2"/>
      <c r="CA1751" s="2"/>
      <c r="CB1751" s="2"/>
      <c r="CC1751" s="2"/>
      <c r="CD1751" s="2"/>
      <c r="CE1751" s="2"/>
    </row>
    <row r="1752" spans="78:83">
      <c r="BZ1752" s="2"/>
      <c r="CA1752" s="2"/>
      <c r="CB1752" s="2"/>
      <c r="CC1752" s="2"/>
      <c r="CD1752" s="2"/>
      <c r="CE1752" s="2"/>
    </row>
    <row r="1753" spans="78:83">
      <c r="BZ1753" s="2"/>
      <c r="CA1753" s="2"/>
      <c r="CB1753" s="2"/>
      <c r="CC1753" s="2"/>
      <c r="CD1753" s="2"/>
      <c r="CE1753" s="2"/>
    </row>
    <row r="1754" spans="78:83">
      <c r="BZ1754" s="2"/>
      <c r="CA1754" s="2"/>
      <c r="CB1754" s="2"/>
      <c r="CC1754" s="2"/>
      <c r="CD1754" s="2"/>
      <c r="CE1754" s="2"/>
    </row>
    <row r="1755" spans="78:83">
      <c r="BZ1755" s="2"/>
      <c r="CA1755" s="2"/>
      <c r="CB1755" s="2"/>
      <c r="CC1755" s="2"/>
      <c r="CD1755" s="2"/>
      <c r="CE1755" s="2"/>
    </row>
    <row r="1756" spans="78:83">
      <c r="BZ1756" s="2"/>
      <c r="CA1756" s="2"/>
      <c r="CB1756" s="2"/>
      <c r="CC1756" s="2"/>
      <c r="CD1756" s="2"/>
      <c r="CE1756" s="2"/>
    </row>
    <row r="1757" spans="78:83">
      <c r="BZ1757" s="2"/>
      <c r="CA1757" s="2"/>
      <c r="CB1757" s="2"/>
      <c r="CC1757" s="2"/>
      <c r="CD1757" s="2"/>
      <c r="CE1757" s="2"/>
    </row>
    <row r="1758" spans="78:83">
      <c r="BZ1758" s="2"/>
      <c r="CA1758" s="2"/>
      <c r="CB1758" s="2"/>
      <c r="CC1758" s="2"/>
      <c r="CD1758" s="2"/>
      <c r="CE1758" s="2"/>
    </row>
    <row r="1759" spans="78:83">
      <c r="BZ1759" s="2"/>
      <c r="CA1759" s="2"/>
      <c r="CB1759" s="2"/>
      <c r="CC1759" s="2"/>
      <c r="CD1759" s="2"/>
      <c r="CE1759" s="2"/>
    </row>
    <row r="1760" spans="78:83">
      <c r="BZ1760" s="2"/>
      <c r="CA1760" s="2"/>
      <c r="CB1760" s="2"/>
      <c r="CC1760" s="2"/>
      <c r="CD1760" s="2"/>
      <c r="CE1760" s="2"/>
    </row>
    <row r="1761" spans="78:83">
      <c r="BZ1761" s="2"/>
      <c r="CA1761" s="2"/>
      <c r="CB1761" s="2"/>
      <c r="CC1761" s="2"/>
      <c r="CD1761" s="2"/>
      <c r="CE1761" s="2"/>
    </row>
    <row r="1762" spans="78:83">
      <c r="BZ1762" s="2"/>
      <c r="CA1762" s="2"/>
      <c r="CB1762" s="2"/>
      <c r="CC1762" s="2"/>
      <c r="CD1762" s="2"/>
      <c r="CE1762" s="2"/>
    </row>
    <row r="1763" spans="78:83">
      <c r="BZ1763" s="2"/>
      <c r="CA1763" s="2"/>
      <c r="CB1763" s="2"/>
      <c r="CC1763" s="2"/>
      <c r="CD1763" s="2"/>
      <c r="CE1763" s="2"/>
    </row>
    <row r="1764" spans="78:83">
      <c r="BZ1764" s="2"/>
      <c r="CA1764" s="2"/>
      <c r="CB1764" s="2"/>
      <c r="CC1764" s="2"/>
      <c r="CD1764" s="2"/>
      <c r="CE1764" s="2"/>
    </row>
    <row r="1765" spans="78:83">
      <c r="BZ1765" s="2"/>
      <c r="CA1765" s="2"/>
      <c r="CB1765" s="2"/>
      <c r="CC1765" s="2"/>
      <c r="CD1765" s="2"/>
      <c r="CE1765" s="2"/>
    </row>
    <row r="1766" spans="78:83">
      <c r="BZ1766" s="2"/>
      <c r="CA1766" s="2"/>
      <c r="CB1766" s="2"/>
      <c r="CC1766" s="2"/>
      <c r="CD1766" s="2"/>
      <c r="CE1766" s="2"/>
    </row>
    <row r="1767" spans="78:83">
      <c r="BZ1767" s="2"/>
      <c r="CA1767" s="2"/>
      <c r="CB1767" s="2"/>
      <c r="CC1767" s="2"/>
      <c r="CD1767" s="2"/>
      <c r="CE1767" s="2"/>
    </row>
    <row r="1768" spans="78:83">
      <c r="BZ1768" s="2"/>
      <c r="CA1768" s="2"/>
      <c r="CB1768" s="2"/>
      <c r="CC1768" s="2"/>
      <c r="CD1768" s="2"/>
      <c r="CE1768" s="2"/>
    </row>
    <row r="1769" spans="78:83">
      <c r="BZ1769" s="2"/>
      <c r="CA1769" s="2"/>
      <c r="CB1769" s="2"/>
      <c r="CC1769" s="2"/>
      <c r="CD1769" s="2"/>
      <c r="CE1769" s="2"/>
    </row>
    <row r="1770" spans="78:83">
      <c r="BZ1770" s="2"/>
      <c r="CA1770" s="2"/>
      <c r="CB1770" s="2"/>
      <c r="CC1770" s="2"/>
      <c r="CD1770" s="2"/>
      <c r="CE1770" s="2"/>
    </row>
    <row r="1771" spans="78:83">
      <c r="BZ1771" s="2"/>
      <c r="CA1771" s="2"/>
      <c r="CB1771" s="2"/>
      <c r="CC1771" s="2"/>
      <c r="CD1771" s="2"/>
      <c r="CE1771" s="2"/>
    </row>
    <row r="1772" spans="78:83">
      <c r="BZ1772" s="2"/>
      <c r="CA1772" s="2"/>
      <c r="CB1772" s="2"/>
      <c r="CC1772" s="2"/>
      <c r="CD1772" s="2"/>
      <c r="CE1772" s="2"/>
    </row>
    <row r="1773" spans="78:83">
      <c r="BZ1773" s="2"/>
      <c r="CA1773" s="2"/>
      <c r="CB1773" s="2"/>
      <c r="CC1773" s="2"/>
      <c r="CD1773" s="2"/>
      <c r="CE1773" s="2"/>
    </row>
    <row r="1774" spans="78:83">
      <c r="BZ1774" s="2"/>
      <c r="CA1774" s="2"/>
      <c r="CB1774" s="2"/>
      <c r="CC1774" s="2"/>
      <c r="CD1774" s="2"/>
      <c r="CE1774" s="2"/>
    </row>
    <row r="1775" spans="78:83">
      <c r="BZ1775" s="2"/>
      <c r="CA1775" s="2"/>
      <c r="CB1775" s="2"/>
      <c r="CC1775" s="2"/>
      <c r="CD1775" s="2"/>
      <c r="CE1775" s="2"/>
    </row>
    <row r="1776" spans="78:83">
      <c r="BZ1776" s="2"/>
      <c r="CA1776" s="2"/>
      <c r="CB1776" s="2"/>
      <c r="CC1776" s="2"/>
      <c r="CD1776" s="2"/>
      <c r="CE1776" s="2"/>
    </row>
    <row r="1777" spans="78:83">
      <c r="BZ1777" s="2"/>
      <c r="CA1777" s="2"/>
      <c r="CB1777" s="2"/>
      <c r="CC1777" s="2"/>
      <c r="CD1777" s="2"/>
      <c r="CE1777" s="2"/>
    </row>
    <row r="1778" spans="78:83">
      <c r="BZ1778" s="2"/>
      <c r="CA1778" s="2"/>
      <c r="CB1778" s="2"/>
      <c r="CC1778" s="2"/>
      <c r="CD1778" s="2"/>
      <c r="CE1778" s="2"/>
    </row>
    <row r="1779" spans="78:83">
      <c r="BZ1779" s="2"/>
      <c r="CA1779" s="2"/>
      <c r="CB1779" s="2"/>
      <c r="CC1779" s="2"/>
      <c r="CD1779" s="2"/>
      <c r="CE1779" s="2"/>
    </row>
    <row r="1780" spans="78:83">
      <c r="BZ1780" s="2"/>
      <c r="CA1780" s="2"/>
      <c r="CB1780" s="2"/>
      <c r="CC1780" s="2"/>
      <c r="CD1780" s="2"/>
      <c r="CE1780" s="2"/>
    </row>
    <row r="1781" spans="78:83">
      <c r="BZ1781" s="2"/>
      <c r="CA1781" s="2"/>
      <c r="CB1781" s="2"/>
      <c r="CC1781" s="2"/>
      <c r="CD1781" s="2"/>
      <c r="CE1781" s="2"/>
    </row>
    <row r="1782" spans="78:83">
      <c r="BZ1782" s="2"/>
      <c r="CA1782" s="2"/>
      <c r="CB1782" s="2"/>
      <c r="CC1782" s="2"/>
      <c r="CD1782" s="2"/>
      <c r="CE1782" s="2"/>
    </row>
    <row r="1783" spans="78:83">
      <c r="BZ1783" s="2"/>
      <c r="CA1783" s="2"/>
      <c r="CB1783" s="2"/>
      <c r="CC1783" s="2"/>
      <c r="CD1783" s="2"/>
      <c r="CE1783" s="2"/>
    </row>
    <row r="1784" spans="78:83">
      <c r="BZ1784" s="2"/>
      <c r="CA1784" s="2"/>
      <c r="CB1784" s="2"/>
      <c r="CC1784" s="2"/>
      <c r="CD1784" s="2"/>
      <c r="CE1784" s="2"/>
    </row>
    <row r="1785" spans="78:83">
      <c r="BZ1785" s="2"/>
      <c r="CA1785" s="2"/>
      <c r="CB1785" s="2"/>
      <c r="CC1785" s="2"/>
      <c r="CD1785" s="2"/>
      <c r="CE1785" s="2"/>
    </row>
    <row r="1786" spans="78:83">
      <c r="BZ1786" s="2"/>
      <c r="CA1786" s="2"/>
      <c r="CB1786" s="2"/>
      <c r="CC1786" s="2"/>
      <c r="CD1786" s="2"/>
      <c r="CE1786" s="2"/>
    </row>
    <row r="1787" spans="78:83">
      <c r="BZ1787" s="2"/>
      <c r="CA1787" s="2"/>
      <c r="CB1787" s="2"/>
      <c r="CC1787" s="2"/>
      <c r="CD1787" s="2"/>
      <c r="CE1787" s="2"/>
    </row>
    <row r="1788" spans="78:83">
      <c r="BZ1788" s="2"/>
      <c r="CA1788" s="2"/>
      <c r="CB1788" s="2"/>
      <c r="CC1788" s="2"/>
      <c r="CD1788" s="2"/>
      <c r="CE1788" s="2"/>
    </row>
    <row r="1789" spans="78:83">
      <c r="BZ1789" s="2"/>
      <c r="CA1789" s="2"/>
      <c r="CB1789" s="2"/>
      <c r="CC1789" s="2"/>
      <c r="CD1789" s="2"/>
      <c r="CE1789" s="2"/>
    </row>
    <row r="1790" spans="78:83">
      <c r="BZ1790" s="2"/>
      <c r="CA1790" s="2"/>
      <c r="CB1790" s="2"/>
      <c r="CC1790" s="2"/>
      <c r="CD1790" s="2"/>
      <c r="CE1790" s="2"/>
    </row>
    <row r="1791" spans="78:83">
      <c r="BZ1791" s="2"/>
      <c r="CA1791" s="2"/>
      <c r="CB1791" s="2"/>
      <c r="CC1791" s="2"/>
      <c r="CD1791" s="2"/>
      <c r="CE1791" s="2"/>
    </row>
    <row r="1792" spans="78:83">
      <c r="BZ1792" s="2"/>
      <c r="CA1792" s="2"/>
      <c r="CB1792" s="2"/>
      <c r="CC1792" s="2"/>
      <c r="CD1792" s="2"/>
      <c r="CE1792" s="2"/>
    </row>
    <row r="1793" spans="78:83">
      <c r="BZ1793" s="2"/>
      <c r="CA1793" s="2"/>
      <c r="CB1793" s="2"/>
      <c r="CC1793" s="2"/>
      <c r="CD1793" s="2"/>
      <c r="CE1793" s="2"/>
    </row>
    <row r="1794" spans="78:83">
      <c r="BZ1794" s="2"/>
      <c r="CA1794" s="2"/>
      <c r="CB1794" s="2"/>
      <c r="CC1794" s="2"/>
      <c r="CD1794" s="2"/>
      <c r="CE1794" s="2"/>
    </row>
    <row r="1795" spans="78:83">
      <c r="BZ1795" s="2"/>
      <c r="CA1795" s="2"/>
      <c r="CB1795" s="2"/>
      <c r="CC1795" s="2"/>
      <c r="CD1795" s="2"/>
      <c r="CE1795" s="2"/>
    </row>
    <row r="1796" spans="78:83">
      <c r="BZ1796" s="2"/>
      <c r="CA1796" s="2"/>
      <c r="CB1796" s="2"/>
      <c r="CC1796" s="2"/>
      <c r="CD1796" s="2"/>
      <c r="CE1796" s="2"/>
    </row>
    <row r="1797" spans="78:83">
      <c r="BZ1797" s="2"/>
      <c r="CA1797" s="2"/>
      <c r="CB1797" s="2"/>
      <c r="CC1797" s="2"/>
      <c r="CD1797" s="2"/>
      <c r="CE1797" s="2"/>
    </row>
    <row r="1798" spans="78:83">
      <c r="BZ1798" s="2"/>
      <c r="CA1798" s="2"/>
      <c r="CB1798" s="2"/>
      <c r="CC1798" s="2"/>
      <c r="CD1798" s="2"/>
      <c r="CE1798" s="2"/>
    </row>
    <row r="1799" spans="78:83">
      <c r="BZ1799" s="2"/>
      <c r="CA1799" s="2"/>
      <c r="CB1799" s="2"/>
      <c r="CC1799" s="2"/>
      <c r="CD1799" s="2"/>
      <c r="CE1799" s="2"/>
    </row>
    <row r="1800" spans="78:83">
      <c r="BZ1800" s="2"/>
      <c r="CA1800" s="2"/>
      <c r="CB1800" s="2"/>
      <c r="CC1800" s="2"/>
      <c r="CD1800" s="2"/>
      <c r="CE1800" s="2"/>
    </row>
    <row r="1801" spans="78:83">
      <c r="BZ1801" s="2"/>
      <c r="CA1801" s="2"/>
      <c r="CB1801" s="2"/>
      <c r="CC1801" s="2"/>
      <c r="CD1801" s="2"/>
      <c r="CE1801" s="2"/>
    </row>
    <row r="1802" spans="78:83">
      <c r="BZ1802" s="2"/>
      <c r="CA1802" s="2"/>
      <c r="CB1802" s="2"/>
      <c r="CC1802" s="2"/>
      <c r="CD1802" s="2"/>
      <c r="CE1802" s="2"/>
    </row>
    <row r="1803" spans="78:83">
      <c r="BZ1803" s="2"/>
      <c r="CA1803" s="2"/>
      <c r="CB1803" s="2"/>
      <c r="CC1803" s="2"/>
      <c r="CD1803" s="2"/>
      <c r="CE1803" s="2"/>
    </row>
    <row r="1804" spans="78:83">
      <c r="BZ1804" s="2"/>
      <c r="CA1804" s="2"/>
      <c r="CB1804" s="2"/>
      <c r="CC1804" s="2"/>
      <c r="CD1804" s="2"/>
      <c r="CE1804" s="2"/>
    </row>
    <row r="1805" spans="78:83">
      <c r="BZ1805" s="2"/>
      <c r="CA1805" s="2"/>
      <c r="CB1805" s="2"/>
      <c r="CC1805" s="2"/>
      <c r="CD1805" s="2"/>
      <c r="CE1805" s="2"/>
    </row>
    <row r="1806" spans="78:83">
      <c r="BZ1806" s="2"/>
      <c r="CA1806" s="2"/>
      <c r="CB1806" s="2"/>
      <c r="CC1806" s="2"/>
      <c r="CD1806" s="2"/>
      <c r="CE1806" s="2"/>
    </row>
    <row r="1807" spans="78:83">
      <c r="BZ1807" s="2"/>
      <c r="CA1807" s="2"/>
      <c r="CB1807" s="2"/>
      <c r="CC1807" s="2"/>
      <c r="CD1807" s="2"/>
      <c r="CE1807" s="2"/>
    </row>
    <row r="1808" spans="78:83">
      <c r="BZ1808" s="2"/>
      <c r="CA1808" s="2"/>
      <c r="CB1808" s="2"/>
      <c r="CC1808" s="2"/>
      <c r="CD1808" s="2"/>
      <c r="CE1808" s="2"/>
    </row>
    <row r="1809" spans="78:83">
      <c r="BZ1809" s="2"/>
      <c r="CA1809" s="2"/>
      <c r="CB1809" s="2"/>
      <c r="CC1809" s="2"/>
      <c r="CD1809" s="2"/>
      <c r="CE1809" s="2"/>
    </row>
    <row r="1810" spans="78:83">
      <c r="BZ1810" s="2"/>
      <c r="CA1810" s="2"/>
      <c r="CB1810" s="2"/>
      <c r="CC1810" s="2"/>
      <c r="CD1810" s="2"/>
      <c r="CE1810" s="2"/>
    </row>
    <row r="1811" spans="78:83">
      <c r="BZ1811" s="2"/>
      <c r="CA1811" s="2"/>
      <c r="CB1811" s="2"/>
      <c r="CC1811" s="2"/>
      <c r="CD1811" s="2"/>
      <c r="CE1811" s="2"/>
    </row>
    <row r="1812" spans="78:83">
      <c r="BZ1812" s="2"/>
      <c r="CA1812" s="2"/>
      <c r="CB1812" s="2"/>
      <c r="CC1812" s="2"/>
      <c r="CD1812" s="2"/>
      <c r="CE1812" s="2"/>
    </row>
    <row r="1813" spans="78:83">
      <c r="BZ1813" s="2"/>
      <c r="CA1813" s="2"/>
      <c r="CB1813" s="2"/>
      <c r="CC1813" s="2"/>
      <c r="CD1813" s="2"/>
      <c r="CE1813" s="2"/>
    </row>
    <row r="1814" spans="78:83">
      <c r="BZ1814" s="2"/>
      <c r="CA1814" s="2"/>
      <c r="CB1814" s="2"/>
      <c r="CC1814" s="2"/>
      <c r="CD1814" s="2"/>
      <c r="CE1814" s="2"/>
    </row>
    <row r="1815" spans="78:83">
      <c r="BZ1815" s="2"/>
      <c r="CA1815" s="2"/>
      <c r="CB1815" s="2"/>
      <c r="CC1815" s="2"/>
      <c r="CD1815" s="2"/>
      <c r="CE1815" s="2"/>
    </row>
    <row r="1816" spans="78:83">
      <c r="BZ1816" s="2"/>
      <c r="CA1816" s="2"/>
      <c r="CB1816" s="2"/>
      <c r="CC1816" s="2"/>
      <c r="CD1816" s="2"/>
      <c r="CE1816" s="2"/>
    </row>
    <row r="1817" spans="78:83">
      <c r="BZ1817" s="2"/>
      <c r="CA1817" s="2"/>
      <c r="CB1817" s="2"/>
      <c r="CC1817" s="2"/>
      <c r="CD1817" s="2"/>
      <c r="CE1817" s="2"/>
    </row>
    <row r="1818" spans="78:83">
      <c r="BZ1818" s="2"/>
      <c r="CA1818" s="2"/>
      <c r="CB1818" s="2"/>
      <c r="CC1818" s="2"/>
      <c r="CD1818" s="2"/>
      <c r="CE1818" s="2"/>
    </row>
    <row r="1819" spans="78:83">
      <c r="BZ1819" s="2"/>
      <c r="CA1819" s="2"/>
      <c r="CB1819" s="2"/>
      <c r="CC1819" s="2"/>
      <c r="CD1819" s="2"/>
      <c r="CE1819" s="2"/>
    </row>
    <row r="1820" spans="78:83">
      <c r="BZ1820" s="2"/>
      <c r="CA1820" s="2"/>
      <c r="CB1820" s="2"/>
      <c r="CC1820" s="2"/>
      <c r="CD1820" s="2"/>
      <c r="CE1820" s="2"/>
    </row>
    <row r="1821" spans="78:83">
      <c r="BZ1821" s="2"/>
      <c r="CA1821" s="2"/>
      <c r="CB1821" s="2"/>
      <c r="CC1821" s="2"/>
      <c r="CD1821" s="2"/>
      <c r="CE1821" s="2"/>
    </row>
    <row r="1822" spans="78:83">
      <c r="BZ1822" s="2"/>
      <c r="CA1822" s="2"/>
      <c r="CB1822" s="2"/>
      <c r="CC1822" s="2"/>
      <c r="CD1822" s="2"/>
      <c r="CE1822" s="2"/>
    </row>
    <row r="1823" spans="78:83">
      <c r="BZ1823" s="2"/>
      <c r="CA1823" s="2"/>
      <c r="CB1823" s="2"/>
      <c r="CC1823" s="2"/>
      <c r="CD1823" s="2"/>
      <c r="CE1823" s="2"/>
    </row>
    <row r="1824" spans="78:83">
      <c r="BZ1824" s="2"/>
      <c r="CA1824" s="2"/>
      <c r="CB1824" s="2"/>
      <c r="CC1824" s="2"/>
      <c r="CD1824" s="2"/>
      <c r="CE1824" s="2"/>
    </row>
    <row r="1825" spans="78:83">
      <c r="BZ1825" s="2"/>
      <c r="CA1825" s="2"/>
      <c r="CB1825" s="2"/>
      <c r="CC1825" s="2"/>
      <c r="CD1825" s="2"/>
      <c r="CE1825" s="2"/>
    </row>
    <row r="1826" spans="78:83">
      <c r="BZ1826" s="2"/>
      <c r="CA1826" s="2"/>
      <c r="CB1826" s="2"/>
      <c r="CC1826" s="2"/>
      <c r="CD1826" s="2"/>
      <c r="CE1826" s="2"/>
    </row>
    <row r="1827" spans="78:83">
      <c r="BZ1827" s="2"/>
      <c r="CA1827" s="2"/>
      <c r="CB1827" s="2"/>
      <c r="CC1827" s="2"/>
      <c r="CD1827" s="2"/>
      <c r="CE1827" s="2"/>
    </row>
    <row r="1828" spans="78:83">
      <c r="BZ1828" s="2"/>
      <c r="CA1828" s="2"/>
      <c r="CB1828" s="2"/>
      <c r="CC1828" s="2"/>
      <c r="CD1828" s="2"/>
      <c r="CE1828" s="2"/>
    </row>
    <row r="1829" spans="78:83">
      <c r="BZ1829" s="2"/>
      <c r="CA1829" s="2"/>
      <c r="CB1829" s="2"/>
      <c r="CC1829" s="2"/>
      <c r="CD1829" s="2"/>
      <c r="CE1829" s="2"/>
    </row>
    <row r="1830" spans="78:83">
      <c r="BZ1830" s="2"/>
      <c r="CA1830" s="2"/>
      <c r="CB1830" s="2"/>
      <c r="CC1830" s="2"/>
      <c r="CD1830" s="2"/>
      <c r="CE1830" s="2"/>
    </row>
    <row r="1831" spans="78:83">
      <c r="BZ1831" s="2"/>
      <c r="CA1831" s="2"/>
      <c r="CB1831" s="2"/>
      <c r="CC1831" s="2"/>
      <c r="CD1831" s="2"/>
      <c r="CE1831" s="2"/>
    </row>
    <row r="1832" spans="78:83">
      <c r="BZ1832" s="2"/>
      <c r="CA1832" s="2"/>
      <c r="CB1832" s="2"/>
      <c r="CC1832" s="2"/>
      <c r="CD1832" s="2"/>
      <c r="CE1832" s="2"/>
    </row>
    <row r="1833" spans="78:83">
      <c r="BZ1833" s="2"/>
      <c r="CA1833" s="2"/>
      <c r="CB1833" s="2"/>
      <c r="CC1833" s="2"/>
      <c r="CD1833" s="2"/>
      <c r="CE1833" s="2"/>
    </row>
    <row r="1834" spans="78:83">
      <c r="BZ1834" s="2"/>
      <c r="CA1834" s="2"/>
      <c r="CB1834" s="2"/>
      <c r="CC1834" s="2"/>
      <c r="CD1834" s="2"/>
      <c r="CE1834" s="2"/>
    </row>
    <row r="1835" spans="78:83">
      <c r="BZ1835" s="2"/>
      <c r="CA1835" s="2"/>
      <c r="CB1835" s="2"/>
      <c r="CC1835" s="2"/>
      <c r="CD1835" s="2"/>
      <c r="CE1835" s="2"/>
    </row>
    <row r="1836" spans="78:83">
      <c r="BZ1836" s="2"/>
      <c r="CA1836" s="2"/>
      <c r="CB1836" s="2"/>
      <c r="CC1836" s="2"/>
      <c r="CD1836" s="2"/>
      <c r="CE1836" s="2"/>
    </row>
    <row r="1837" spans="78:83">
      <c r="BZ1837" s="2"/>
      <c r="CA1837" s="2"/>
      <c r="CB1837" s="2"/>
      <c r="CC1837" s="2"/>
      <c r="CD1837" s="2"/>
      <c r="CE1837" s="2"/>
    </row>
    <row r="1838" spans="78:83">
      <c r="BZ1838" s="2"/>
      <c r="CA1838" s="2"/>
      <c r="CB1838" s="2"/>
      <c r="CC1838" s="2"/>
      <c r="CD1838" s="2"/>
      <c r="CE1838" s="2"/>
    </row>
    <row r="1839" spans="78:83">
      <c r="BZ1839" s="2"/>
      <c r="CA1839" s="2"/>
      <c r="CB1839" s="2"/>
      <c r="CC1839" s="2"/>
      <c r="CD1839" s="2"/>
      <c r="CE1839" s="2"/>
    </row>
    <row r="1840" spans="78:83">
      <c r="BZ1840" s="2"/>
      <c r="CA1840" s="2"/>
      <c r="CB1840" s="2"/>
      <c r="CC1840" s="2"/>
      <c r="CD1840" s="2"/>
      <c r="CE1840" s="2"/>
    </row>
    <row r="1841" spans="78:83">
      <c r="BZ1841" s="2"/>
      <c r="CA1841" s="2"/>
      <c r="CB1841" s="2"/>
      <c r="CC1841" s="2"/>
      <c r="CD1841" s="2"/>
      <c r="CE1841" s="2"/>
    </row>
    <row r="1842" spans="78:83">
      <c r="BZ1842" s="2"/>
      <c r="CA1842" s="2"/>
      <c r="CB1842" s="2"/>
      <c r="CC1842" s="2"/>
      <c r="CD1842" s="2"/>
      <c r="CE1842" s="2"/>
    </row>
    <row r="1843" spans="78:83">
      <c r="BZ1843" s="2"/>
      <c r="CA1843" s="2"/>
      <c r="CB1843" s="2"/>
      <c r="CC1843" s="2"/>
      <c r="CD1843" s="2"/>
      <c r="CE1843" s="2"/>
    </row>
    <row r="1844" spans="78:83">
      <c r="BZ1844" s="2"/>
      <c r="CA1844" s="2"/>
      <c r="CB1844" s="2"/>
      <c r="CC1844" s="2"/>
      <c r="CD1844" s="2"/>
      <c r="CE1844" s="2"/>
    </row>
    <row r="1845" spans="78:83">
      <c r="BZ1845" s="2"/>
      <c r="CA1845" s="2"/>
      <c r="CB1845" s="2"/>
      <c r="CC1845" s="2"/>
      <c r="CD1845" s="2"/>
      <c r="CE1845" s="2"/>
    </row>
    <row r="1846" spans="78:83">
      <c r="BZ1846" s="2"/>
      <c r="CA1846" s="2"/>
      <c r="CB1846" s="2"/>
      <c r="CC1846" s="2"/>
      <c r="CD1846" s="2"/>
      <c r="CE1846" s="2"/>
    </row>
    <row r="1847" spans="78:83">
      <c r="BZ1847" s="2"/>
      <c r="CA1847" s="2"/>
      <c r="CB1847" s="2"/>
      <c r="CC1847" s="2"/>
      <c r="CD1847" s="2"/>
      <c r="CE1847" s="2"/>
    </row>
    <row r="1848" spans="78:83">
      <c r="BZ1848" s="2"/>
      <c r="CA1848" s="2"/>
      <c r="CB1848" s="2"/>
      <c r="CC1848" s="2"/>
      <c r="CD1848" s="2"/>
      <c r="CE1848" s="2"/>
    </row>
    <row r="1849" spans="78:83">
      <c r="BZ1849" s="2"/>
      <c r="CA1849" s="2"/>
      <c r="CB1849" s="2"/>
      <c r="CC1849" s="2"/>
      <c r="CD1849" s="2"/>
      <c r="CE1849" s="2"/>
    </row>
    <row r="1850" spans="78:83">
      <c r="BZ1850" s="2"/>
      <c r="CA1850" s="2"/>
      <c r="CB1850" s="2"/>
      <c r="CC1850" s="2"/>
      <c r="CD1850" s="2"/>
      <c r="CE1850" s="2"/>
    </row>
    <row r="1851" spans="78:83">
      <c r="BZ1851" s="2"/>
      <c r="CA1851" s="2"/>
      <c r="CB1851" s="2"/>
      <c r="CC1851" s="2"/>
      <c r="CD1851" s="2"/>
      <c r="CE1851" s="2"/>
    </row>
    <row r="1852" spans="78:83">
      <c r="BZ1852" s="2"/>
      <c r="CA1852" s="2"/>
      <c r="CB1852" s="2"/>
      <c r="CC1852" s="2"/>
      <c r="CD1852" s="2"/>
      <c r="CE1852" s="2"/>
    </row>
    <row r="1853" spans="78:83">
      <c r="BZ1853" s="2"/>
      <c r="CA1853" s="2"/>
      <c r="CB1853" s="2"/>
      <c r="CC1853" s="2"/>
      <c r="CD1853" s="2"/>
      <c r="CE1853" s="2"/>
    </row>
    <row r="1854" spans="78:83">
      <c r="BZ1854" s="2"/>
      <c r="CA1854" s="2"/>
      <c r="CB1854" s="2"/>
      <c r="CC1854" s="2"/>
      <c r="CD1854" s="2"/>
      <c r="CE1854" s="2"/>
    </row>
    <row r="1855" spans="78:83">
      <c r="BZ1855" s="2"/>
      <c r="CA1855" s="2"/>
      <c r="CB1855" s="2"/>
      <c r="CC1855" s="2"/>
      <c r="CD1855" s="2"/>
      <c r="CE1855" s="2"/>
    </row>
    <row r="1856" spans="78:83">
      <c r="BZ1856" s="2"/>
      <c r="CA1856" s="2"/>
      <c r="CB1856" s="2"/>
      <c r="CC1856" s="2"/>
      <c r="CD1856" s="2"/>
      <c r="CE1856" s="2"/>
    </row>
    <row r="1857" spans="78:83">
      <c r="BZ1857" s="2"/>
      <c r="CA1857" s="2"/>
      <c r="CB1857" s="2"/>
      <c r="CC1857" s="2"/>
      <c r="CD1857" s="2"/>
      <c r="CE1857" s="2"/>
    </row>
    <row r="1858" spans="78:83">
      <c r="BZ1858" s="2"/>
      <c r="CA1858" s="2"/>
      <c r="CB1858" s="2"/>
      <c r="CC1858" s="2"/>
      <c r="CD1858" s="2"/>
      <c r="CE1858" s="2"/>
    </row>
    <row r="1859" spans="78:83">
      <c r="BZ1859" s="2"/>
      <c r="CA1859" s="2"/>
      <c r="CB1859" s="2"/>
      <c r="CC1859" s="2"/>
      <c r="CD1859" s="2"/>
      <c r="CE1859" s="2"/>
    </row>
    <row r="1860" spans="78:83">
      <c r="BZ1860" s="2"/>
      <c r="CA1860" s="2"/>
      <c r="CB1860" s="2"/>
      <c r="CC1860" s="2"/>
      <c r="CD1860" s="2"/>
      <c r="CE1860" s="2"/>
    </row>
    <row r="1861" spans="78:83">
      <c r="BZ1861" s="2"/>
      <c r="CA1861" s="2"/>
      <c r="CB1861" s="2"/>
      <c r="CC1861" s="2"/>
      <c r="CD1861" s="2"/>
      <c r="CE1861" s="2"/>
    </row>
    <row r="1862" spans="78:83">
      <c r="BZ1862" s="2"/>
      <c r="CA1862" s="2"/>
      <c r="CB1862" s="2"/>
      <c r="CC1862" s="2"/>
      <c r="CD1862" s="2"/>
      <c r="CE1862" s="2"/>
    </row>
    <row r="1863" spans="78:83">
      <c r="BZ1863" s="2"/>
      <c r="CA1863" s="2"/>
      <c r="CB1863" s="2"/>
      <c r="CC1863" s="2"/>
      <c r="CD1863" s="2"/>
      <c r="CE1863" s="2"/>
    </row>
    <row r="1864" spans="78:83">
      <c r="BZ1864" s="2"/>
      <c r="CA1864" s="2"/>
      <c r="CB1864" s="2"/>
      <c r="CC1864" s="2"/>
      <c r="CD1864" s="2"/>
      <c r="CE1864" s="2"/>
    </row>
    <row r="1865" spans="78:83">
      <c r="BZ1865" s="2"/>
      <c r="CA1865" s="2"/>
      <c r="CB1865" s="2"/>
      <c r="CC1865" s="2"/>
      <c r="CD1865" s="2"/>
      <c r="CE1865" s="2"/>
    </row>
    <row r="1866" spans="78:83">
      <c r="BZ1866" s="2"/>
      <c r="CA1866" s="2"/>
      <c r="CB1866" s="2"/>
      <c r="CC1866" s="2"/>
      <c r="CD1866" s="2"/>
      <c r="CE1866" s="2"/>
    </row>
    <row r="1867" spans="78:83">
      <c r="BZ1867" s="2"/>
      <c r="CA1867" s="2"/>
      <c r="CB1867" s="2"/>
      <c r="CC1867" s="2"/>
      <c r="CD1867" s="2"/>
      <c r="CE1867" s="2"/>
    </row>
    <row r="1868" spans="78:83">
      <c r="BZ1868" s="2"/>
      <c r="CA1868" s="2"/>
      <c r="CB1868" s="2"/>
      <c r="CC1868" s="2"/>
      <c r="CD1868" s="2"/>
      <c r="CE1868" s="2"/>
    </row>
    <row r="1869" spans="78:83">
      <c r="BZ1869" s="2"/>
      <c r="CA1869" s="2"/>
      <c r="CB1869" s="2"/>
      <c r="CC1869" s="2"/>
      <c r="CD1869" s="2"/>
      <c r="CE1869" s="2"/>
    </row>
    <row r="1870" spans="78:83">
      <c r="BZ1870" s="2"/>
      <c r="CA1870" s="2"/>
      <c r="CB1870" s="2"/>
      <c r="CC1870" s="2"/>
      <c r="CD1870" s="2"/>
      <c r="CE1870" s="2"/>
    </row>
    <row r="1871" spans="78:83">
      <c r="BZ1871" s="2"/>
      <c r="CA1871" s="2"/>
      <c r="CB1871" s="2"/>
      <c r="CC1871" s="2"/>
      <c r="CD1871" s="2"/>
      <c r="CE1871" s="2"/>
    </row>
    <row r="1872" spans="78:83">
      <c r="BZ1872" s="2"/>
      <c r="CA1872" s="2"/>
      <c r="CB1872" s="2"/>
      <c r="CC1872" s="2"/>
      <c r="CD1872" s="2"/>
      <c r="CE1872" s="2"/>
    </row>
    <row r="1873" spans="78:83">
      <c r="BZ1873" s="2"/>
      <c r="CA1873" s="2"/>
      <c r="CB1873" s="2"/>
      <c r="CC1873" s="2"/>
      <c r="CD1873" s="2"/>
      <c r="CE1873" s="2"/>
    </row>
    <row r="1874" spans="78:83">
      <c r="BZ1874" s="2"/>
      <c r="CA1874" s="2"/>
      <c r="CB1874" s="2"/>
      <c r="CC1874" s="2"/>
      <c r="CD1874" s="2"/>
      <c r="CE1874" s="2"/>
    </row>
    <row r="1875" spans="78:83">
      <c r="BZ1875" s="2"/>
      <c r="CA1875" s="2"/>
      <c r="CB1875" s="2"/>
      <c r="CC1875" s="2"/>
      <c r="CD1875" s="2"/>
      <c r="CE1875" s="2"/>
    </row>
    <row r="1876" spans="78:83">
      <c r="BZ1876" s="2"/>
      <c r="CA1876" s="2"/>
      <c r="CB1876" s="2"/>
      <c r="CC1876" s="2"/>
      <c r="CD1876" s="2"/>
      <c r="CE1876" s="2"/>
    </row>
    <row r="1877" spans="78:83">
      <c r="BZ1877" s="2"/>
      <c r="CA1877" s="2"/>
      <c r="CB1877" s="2"/>
      <c r="CC1877" s="2"/>
      <c r="CD1877" s="2"/>
      <c r="CE1877" s="2"/>
    </row>
    <row r="1878" spans="78:83">
      <c r="BZ1878" s="2"/>
      <c r="CA1878" s="2"/>
      <c r="CB1878" s="2"/>
      <c r="CC1878" s="2"/>
      <c r="CD1878" s="2"/>
      <c r="CE1878" s="2"/>
    </row>
    <row r="1879" spans="78:83">
      <c r="BZ1879" s="2"/>
      <c r="CA1879" s="2"/>
      <c r="CB1879" s="2"/>
      <c r="CC1879" s="2"/>
      <c r="CD1879" s="2"/>
      <c r="CE1879" s="2"/>
    </row>
    <row r="1880" spans="78:83">
      <c r="BZ1880" s="2"/>
      <c r="CA1880" s="2"/>
      <c r="CB1880" s="2"/>
      <c r="CC1880" s="2"/>
      <c r="CD1880" s="2"/>
      <c r="CE1880" s="2"/>
    </row>
    <row r="1881" spans="78:83">
      <c r="BZ1881" s="2"/>
      <c r="CA1881" s="2"/>
      <c r="CB1881" s="2"/>
      <c r="CC1881" s="2"/>
      <c r="CD1881" s="2"/>
      <c r="CE1881" s="2"/>
    </row>
    <row r="1882" spans="78:83">
      <c r="BZ1882" s="2"/>
      <c r="CA1882" s="2"/>
      <c r="CB1882" s="2"/>
      <c r="CC1882" s="2"/>
      <c r="CD1882" s="2"/>
      <c r="CE1882" s="2"/>
    </row>
    <row r="1883" spans="78:83">
      <c r="BZ1883" s="2"/>
      <c r="CA1883" s="2"/>
      <c r="CB1883" s="2"/>
      <c r="CC1883" s="2"/>
      <c r="CD1883" s="2"/>
      <c r="CE1883" s="2"/>
    </row>
    <row r="1884" spans="78:83">
      <c r="BZ1884" s="2"/>
      <c r="CA1884" s="2"/>
      <c r="CB1884" s="2"/>
      <c r="CC1884" s="2"/>
      <c r="CD1884" s="2"/>
      <c r="CE1884" s="2"/>
    </row>
    <row r="1885" spans="78:83">
      <c r="BZ1885" s="2"/>
      <c r="CA1885" s="2"/>
      <c r="CB1885" s="2"/>
      <c r="CC1885" s="2"/>
      <c r="CD1885" s="2"/>
      <c r="CE1885" s="2"/>
    </row>
    <row r="1886" spans="78:83">
      <c r="BZ1886" s="2"/>
      <c r="CA1886" s="2"/>
      <c r="CB1886" s="2"/>
      <c r="CC1886" s="2"/>
      <c r="CD1886" s="2"/>
      <c r="CE1886" s="2"/>
    </row>
    <row r="1887" spans="78:83">
      <c r="BZ1887" s="2"/>
      <c r="CA1887" s="2"/>
      <c r="CB1887" s="2"/>
      <c r="CC1887" s="2"/>
      <c r="CD1887" s="2"/>
      <c r="CE1887" s="2"/>
    </row>
    <row r="1888" spans="78:83">
      <c r="BZ1888" s="2"/>
      <c r="CA1888" s="2"/>
      <c r="CB1888" s="2"/>
      <c r="CC1888" s="2"/>
      <c r="CD1888" s="2"/>
      <c r="CE1888" s="2"/>
    </row>
    <row r="1889" spans="78:83">
      <c r="BZ1889" s="2"/>
      <c r="CA1889" s="2"/>
      <c r="CB1889" s="2"/>
      <c r="CC1889" s="2"/>
      <c r="CD1889" s="2"/>
      <c r="CE1889" s="2"/>
    </row>
    <row r="1890" spans="78:83">
      <c r="BZ1890" s="2"/>
      <c r="CA1890" s="2"/>
      <c r="CB1890" s="2"/>
      <c r="CC1890" s="2"/>
      <c r="CD1890" s="2"/>
      <c r="CE1890" s="2"/>
    </row>
    <row r="1891" spans="78:83">
      <c r="BZ1891" s="2"/>
      <c r="CA1891" s="2"/>
      <c r="CB1891" s="2"/>
      <c r="CC1891" s="2"/>
      <c r="CD1891" s="2"/>
      <c r="CE1891" s="2"/>
    </row>
    <row r="1892" spans="78:83">
      <c r="BZ1892" s="2"/>
      <c r="CA1892" s="2"/>
      <c r="CB1892" s="2"/>
      <c r="CC1892" s="2"/>
      <c r="CD1892" s="2"/>
      <c r="CE1892" s="2"/>
    </row>
    <row r="1893" spans="78:83">
      <c r="BZ1893" s="2"/>
      <c r="CA1893" s="2"/>
      <c r="CB1893" s="2"/>
      <c r="CC1893" s="2"/>
      <c r="CD1893" s="2"/>
      <c r="CE1893" s="2"/>
    </row>
    <row r="1894" spans="78:83">
      <c r="BZ1894" s="2"/>
      <c r="CA1894" s="2"/>
      <c r="CB1894" s="2"/>
      <c r="CC1894" s="2"/>
      <c r="CD1894" s="2"/>
      <c r="CE1894" s="2"/>
    </row>
    <row r="1895" spans="78:83">
      <c r="BZ1895" s="2"/>
      <c r="CA1895" s="2"/>
      <c r="CB1895" s="2"/>
      <c r="CC1895" s="2"/>
      <c r="CD1895" s="2"/>
      <c r="CE1895" s="2"/>
    </row>
    <row r="1896" spans="78:83">
      <c r="BZ1896" s="2"/>
      <c r="CA1896" s="2"/>
      <c r="CB1896" s="2"/>
      <c r="CC1896" s="2"/>
      <c r="CD1896" s="2"/>
      <c r="CE1896" s="2"/>
    </row>
    <row r="1897" spans="78:83">
      <c r="BZ1897" s="2"/>
      <c r="CA1897" s="2"/>
      <c r="CB1897" s="2"/>
      <c r="CC1897" s="2"/>
      <c r="CD1897" s="2"/>
      <c r="CE1897" s="2"/>
    </row>
    <row r="1898" spans="78:83">
      <c r="BZ1898" s="2"/>
      <c r="CA1898" s="2"/>
      <c r="CB1898" s="2"/>
      <c r="CC1898" s="2"/>
      <c r="CD1898" s="2"/>
      <c r="CE1898" s="2"/>
    </row>
    <row r="1899" spans="78:83">
      <c r="BZ1899" s="2"/>
      <c r="CA1899" s="2"/>
      <c r="CB1899" s="2"/>
      <c r="CC1899" s="2"/>
      <c r="CD1899" s="2"/>
      <c r="CE1899" s="2"/>
    </row>
    <row r="1900" spans="78:83">
      <c r="BZ1900" s="2"/>
      <c r="CA1900" s="2"/>
      <c r="CB1900" s="2"/>
      <c r="CC1900" s="2"/>
      <c r="CD1900" s="2"/>
      <c r="CE1900" s="2"/>
    </row>
    <row r="1901" spans="78:83">
      <c r="BZ1901" s="2"/>
      <c r="CA1901" s="2"/>
      <c r="CB1901" s="2"/>
      <c r="CC1901" s="2"/>
      <c r="CD1901" s="2"/>
      <c r="CE1901" s="2"/>
    </row>
    <row r="1902" spans="78:83">
      <c r="BZ1902" s="2"/>
      <c r="CA1902" s="2"/>
      <c r="CB1902" s="2"/>
      <c r="CC1902" s="2"/>
      <c r="CD1902" s="2"/>
      <c r="CE1902" s="2"/>
    </row>
    <row r="1903" spans="78:83">
      <c r="BZ1903" s="2"/>
      <c r="CA1903" s="2"/>
      <c r="CB1903" s="2"/>
      <c r="CC1903" s="2"/>
      <c r="CD1903" s="2"/>
      <c r="CE1903" s="2"/>
    </row>
    <row r="1904" spans="78:83">
      <c r="BZ1904" s="2"/>
      <c r="CA1904" s="2"/>
      <c r="CB1904" s="2"/>
      <c r="CC1904" s="2"/>
      <c r="CD1904" s="2"/>
      <c r="CE1904" s="2"/>
    </row>
    <row r="1905" spans="78:83">
      <c r="BZ1905" s="2"/>
      <c r="CA1905" s="2"/>
      <c r="CB1905" s="2"/>
      <c r="CC1905" s="2"/>
      <c r="CD1905" s="2"/>
      <c r="CE1905" s="2"/>
    </row>
    <row r="1906" spans="78:83">
      <c r="BZ1906" s="2"/>
      <c r="CA1906" s="2"/>
      <c r="CB1906" s="2"/>
      <c r="CC1906" s="2"/>
      <c r="CD1906" s="2"/>
      <c r="CE1906" s="2"/>
    </row>
    <row r="1907" spans="78:83">
      <c r="BZ1907" s="2"/>
      <c r="CA1907" s="2"/>
      <c r="CB1907" s="2"/>
      <c r="CC1907" s="2"/>
      <c r="CD1907" s="2"/>
      <c r="CE1907" s="2"/>
    </row>
    <row r="1908" spans="78:83">
      <c r="BZ1908" s="2"/>
      <c r="CA1908" s="2"/>
      <c r="CB1908" s="2"/>
      <c r="CC1908" s="2"/>
      <c r="CD1908" s="2"/>
      <c r="CE1908" s="2"/>
    </row>
    <row r="1909" spans="78:83">
      <c r="BZ1909" s="2"/>
      <c r="CA1909" s="2"/>
      <c r="CB1909" s="2"/>
      <c r="CC1909" s="2"/>
      <c r="CD1909" s="2"/>
      <c r="CE1909" s="2"/>
    </row>
    <row r="1910" spans="78:83">
      <c r="BZ1910" s="2"/>
      <c r="CA1910" s="2"/>
      <c r="CB1910" s="2"/>
      <c r="CC1910" s="2"/>
      <c r="CD1910" s="2"/>
      <c r="CE1910" s="2"/>
    </row>
    <row r="1911" spans="78:83">
      <c r="BZ1911" s="2"/>
      <c r="CA1911" s="2"/>
      <c r="CB1911" s="2"/>
      <c r="CC1911" s="2"/>
      <c r="CD1911" s="2"/>
      <c r="CE1911" s="2"/>
    </row>
    <row r="1912" spans="78:83">
      <c r="BZ1912" s="2"/>
      <c r="CA1912" s="2"/>
      <c r="CB1912" s="2"/>
      <c r="CC1912" s="2"/>
      <c r="CD1912" s="2"/>
      <c r="CE1912" s="2"/>
    </row>
    <row r="1913" spans="78:83">
      <c r="BZ1913" s="2"/>
      <c r="CA1913" s="2"/>
      <c r="CB1913" s="2"/>
      <c r="CC1913" s="2"/>
      <c r="CD1913" s="2"/>
      <c r="CE1913" s="2"/>
    </row>
    <row r="1914" spans="78:83">
      <c r="BZ1914" s="2"/>
      <c r="CA1914" s="2"/>
      <c r="CB1914" s="2"/>
      <c r="CC1914" s="2"/>
      <c r="CD1914" s="2"/>
      <c r="CE1914" s="2"/>
    </row>
    <row r="1915" spans="78:83">
      <c r="BZ1915" s="2"/>
      <c r="CA1915" s="2"/>
      <c r="CB1915" s="2"/>
      <c r="CC1915" s="2"/>
      <c r="CD1915" s="2"/>
      <c r="CE1915" s="2"/>
    </row>
    <row r="1916" spans="78:83">
      <c r="BZ1916" s="2"/>
      <c r="CA1916" s="2"/>
      <c r="CB1916" s="2"/>
      <c r="CC1916" s="2"/>
      <c r="CD1916" s="2"/>
      <c r="CE1916" s="2"/>
    </row>
    <row r="1917" spans="78:83">
      <c r="BZ1917" s="2"/>
      <c r="CA1917" s="2"/>
      <c r="CB1917" s="2"/>
      <c r="CC1917" s="2"/>
      <c r="CD1917" s="2"/>
      <c r="CE1917" s="2"/>
    </row>
    <row r="1918" spans="78:83">
      <c r="BZ1918" s="2"/>
      <c r="CA1918" s="2"/>
      <c r="CB1918" s="2"/>
      <c r="CC1918" s="2"/>
      <c r="CD1918" s="2"/>
      <c r="CE1918" s="2"/>
    </row>
    <row r="1919" spans="78:83">
      <c r="BZ1919" s="2"/>
      <c r="CA1919" s="2"/>
      <c r="CB1919" s="2"/>
      <c r="CC1919" s="2"/>
      <c r="CD1919" s="2"/>
      <c r="CE1919" s="2"/>
    </row>
    <row r="1920" spans="78:83">
      <c r="BZ1920" s="2"/>
      <c r="CA1920" s="2"/>
      <c r="CB1920" s="2"/>
      <c r="CC1920" s="2"/>
      <c r="CD1920" s="2"/>
      <c r="CE1920" s="2"/>
    </row>
    <row r="1921" spans="78:83">
      <c r="BZ1921" s="2"/>
      <c r="CA1921" s="2"/>
      <c r="CB1921" s="2"/>
      <c r="CC1921" s="2"/>
      <c r="CD1921" s="2"/>
      <c r="CE1921" s="2"/>
    </row>
    <row r="1922" spans="78:83">
      <c r="BZ1922" s="2"/>
      <c r="CA1922" s="2"/>
      <c r="CB1922" s="2"/>
      <c r="CC1922" s="2"/>
      <c r="CD1922" s="2"/>
      <c r="CE1922" s="2"/>
    </row>
    <row r="1923" spans="78:83">
      <c r="BZ1923" s="2"/>
      <c r="CA1923" s="2"/>
      <c r="CB1923" s="2"/>
      <c r="CC1923" s="2"/>
      <c r="CD1923" s="2"/>
      <c r="CE1923" s="2"/>
    </row>
    <row r="1924" spans="78:83">
      <c r="BZ1924" s="2"/>
      <c r="CA1924" s="2"/>
      <c r="CB1924" s="2"/>
      <c r="CC1924" s="2"/>
      <c r="CD1924" s="2"/>
      <c r="CE1924" s="2"/>
    </row>
    <row r="1925" spans="78:83">
      <c r="BZ1925" s="2"/>
      <c r="CA1925" s="2"/>
      <c r="CB1925" s="2"/>
      <c r="CC1925" s="2"/>
      <c r="CD1925" s="2"/>
      <c r="CE1925" s="2"/>
    </row>
    <row r="1926" spans="78:83">
      <c r="BZ1926" s="2"/>
      <c r="CA1926" s="2"/>
      <c r="CB1926" s="2"/>
      <c r="CC1926" s="2"/>
      <c r="CD1926" s="2"/>
      <c r="CE1926" s="2"/>
    </row>
    <row r="1927" spans="78:83">
      <c r="BZ1927" s="2"/>
      <c r="CA1927" s="2"/>
      <c r="CB1927" s="2"/>
      <c r="CC1927" s="2"/>
      <c r="CD1927" s="2"/>
      <c r="CE1927" s="2"/>
    </row>
    <row r="1928" spans="78:83">
      <c r="BZ1928" s="2"/>
      <c r="CA1928" s="2"/>
      <c r="CB1928" s="2"/>
      <c r="CC1928" s="2"/>
      <c r="CD1928" s="2"/>
      <c r="CE1928" s="2"/>
    </row>
    <row r="1929" spans="78:83">
      <c r="BZ1929" s="2"/>
      <c r="CA1929" s="2"/>
      <c r="CB1929" s="2"/>
      <c r="CC1929" s="2"/>
      <c r="CD1929" s="2"/>
      <c r="CE1929" s="2"/>
    </row>
    <row r="1930" spans="78:83">
      <c r="BZ1930" s="2"/>
      <c r="CA1930" s="2"/>
      <c r="CB1930" s="2"/>
      <c r="CC1930" s="2"/>
      <c r="CD1930" s="2"/>
      <c r="CE1930" s="2"/>
    </row>
    <row r="1931" spans="78:83">
      <c r="BZ1931" s="2"/>
      <c r="CA1931" s="2"/>
      <c r="CB1931" s="2"/>
      <c r="CC1931" s="2"/>
      <c r="CD1931" s="2"/>
      <c r="CE1931" s="2"/>
    </row>
    <row r="1932" spans="78:83">
      <c r="BZ1932" s="2"/>
      <c r="CA1932" s="2"/>
      <c r="CB1932" s="2"/>
      <c r="CC1932" s="2"/>
      <c r="CD1932" s="2"/>
      <c r="CE1932" s="2"/>
    </row>
    <row r="1933" spans="78:83">
      <c r="BZ1933" s="2"/>
      <c r="CA1933" s="2"/>
      <c r="CB1933" s="2"/>
      <c r="CC1933" s="2"/>
      <c r="CD1933" s="2"/>
      <c r="CE1933" s="2"/>
    </row>
    <row r="1934" spans="78:83">
      <c r="BZ1934" s="2"/>
      <c r="CA1934" s="2"/>
      <c r="CB1934" s="2"/>
      <c r="CC1934" s="2"/>
      <c r="CD1934" s="2"/>
      <c r="CE1934" s="2"/>
    </row>
    <row r="1935" spans="78:83">
      <c r="BZ1935" s="2"/>
      <c r="CA1935" s="2"/>
      <c r="CB1935" s="2"/>
      <c r="CC1935" s="2"/>
      <c r="CD1935" s="2"/>
      <c r="CE1935" s="2"/>
    </row>
    <row r="1936" spans="78:83">
      <c r="BZ1936" s="2"/>
      <c r="CA1936" s="2"/>
      <c r="CB1936" s="2"/>
      <c r="CC1936" s="2"/>
      <c r="CD1936" s="2"/>
      <c r="CE1936" s="2"/>
    </row>
    <row r="1937" spans="78:83">
      <c r="BZ1937" s="2"/>
      <c r="CA1937" s="2"/>
      <c r="CB1937" s="2"/>
      <c r="CC1937" s="2"/>
      <c r="CD1937" s="2"/>
      <c r="CE1937" s="2"/>
    </row>
    <row r="1938" spans="78:83">
      <c r="BZ1938" s="2"/>
      <c r="CA1938" s="2"/>
      <c r="CB1938" s="2"/>
      <c r="CC1938" s="2"/>
      <c r="CD1938" s="2"/>
      <c r="CE1938" s="2"/>
    </row>
    <row r="1939" spans="78:83">
      <c r="BZ1939" s="2"/>
      <c r="CA1939" s="2"/>
      <c r="CB1939" s="2"/>
      <c r="CC1939" s="2"/>
      <c r="CD1939" s="2"/>
      <c r="CE1939" s="2"/>
    </row>
    <row r="1940" spans="78:83">
      <c r="BZ1940" s="2"/>
      <c r="CA1940" s="2"/>
      <c r="CB1940" s="2"/>
      <c r="CC1940" s="2"/>
      <c r="CD1940" s="2"/>
      <c r="CE1940" s="2"/>
    </row>
    <row r="1941" spans="78:83">
      <c r="BZ1941" s="2"/>
      <c r="CA1941" s="2"/>
      <c r="CB1941" s="2"/>
      <c r="CC1941" s="2"/>
      <c r="CD1941" s="2"/>
      <c r="CE1941" s="2"/>
    </row>
    <row r="1942" spans="78:83">
      <c r="BZ1942" s="2"/>
      <c r="CA1942" s="2"/>
      <c r="CB1942" s="2"/>
      <c r="CC1942" s="2"/>
      <c r="CD1942" s="2"/>
      <c r="CE1942" s="2"/>
    </row>
    <row r="1943" spans="78:83">
      <c r="BZ1943" s="2"/>
      <c r="CA1943" s="2"/>
      <c r="CB1943" s="2"/>
      <c r="CC1943" s="2"/>
      <c r="CD1943" s="2"/>
      <c r="CE1943" s="2"/>
    </row>
    <row r="1944" spans="78:83">
      <c r="BZ1944" s="2"/>
      <c r="CA1944" s="2"/>
      <c r="CB1944" s="2"/>
      <c r="CC1944" s="2"/>
      <c r="CD1944" s="2"/>
      <c r="CE1944" s="2"/>
    </row>
    <row r="1945" spans="78:83">
      <c r="BZ1945" s="2"/>
      <c r="CA1945" s="2"/>
      <c r="CB1945" s="2"/>
      <c r="CC1945" s="2"/>
      <c r="CD1945" s="2"/>
      <c r="CE1945" s="2"/>
    </row>
    <row r="1946" spans="78:83">
      <c r="BZ1946" s="2"/>
      <c r="CA1946" s="2"/>
      <c r="CB1946" s="2"/>
      <c r="CC1946" s="2"/>
      <c r="CD1946" s="2"/>
      <c r="CE1946" s="2"/>
    </row>
    <row r="1947" spans="78:83">
      <c r="BZ1947" s="2"/>
      <c r="CA1947" s="2"/>
      <c r="CB1947" s="2"/>
      <c r="CC1947" s="2"/>
      <c r="CD1947" s="2"/>
      <c r="CE1947" s="2"/>
    </row>
    <row r="1948" spans="78:83">
      <c r="BZ1948" s="2"/>
      <c r="CA1948" s="2"/>
      <c r="CB1948" s="2"/>
      <c r="CC1948" s="2"/>
      <c r="CD1948" s="2"/>
      <c r="CE1948" s="2"/>
    </row>
    <row r="1949" spans="78:83">
      <c r="BZ1949" s="2"/>
      <c r="CA1949" s="2"/>
      <c r="CB1949" s="2"/>
      <c r="CC1949" s="2"/>
      <c r="CD1949" s="2"/>
      <c r="CE1949" s="2"/>
    </row>
    <row r="1950" spans="78:83">
      <c r="BZ1950" s="2"/>
      <c r="CA1950" s="2"/>
      <c r="CB1950" s="2"/>
      <c r="CC1950" s="2"/>
      <c r="CD1950" s="2"/>
      <c r="CE1950" s="2"/>
    </row>
    <row r="1951" spans="78:83">
      <c r="BZ1951" s="2"/>
      <c r="CA1951" s="2"/>
      <c r="CB1951" s="2"/>
      <c r="CC1951" s="2"/>
      <c r="CD1951" s="2"/>
      <c r="CE1951" s="2"/>
    </row>
    <row r="1952" spans="78:83">
      <c r="BZ1952" s="2"/>
      <c r="CA1952" s="2"/>
      <c r="CB1952" s="2"/>
      <c r="CC1952" s="2"/>
      <c r="CD1952" s="2"/>
      <c r="CE1952" s="2"/>
    </row>
    <row r="1953" spans="78:83">
      <c r="BZ1953" s="2"/>
      <c r="CA1953" s="2"/>
      <c r="CB1953" s="2"/>
      <c r="CC1953" s="2"/>
      <c r="CD1953" s="2"/>
      <c r="CE1953" s="2"/>
    </row>
    <row r="1954" spans="78:83">
      <c r="BZ1954" s="2"/>
      <c r="CA1954" s="2"/>
      <c r="CB1954" s="2"/>
      <c r="CC1954" s="2"/>
      <c r="CD1954" s="2"/>
      <c r="CE1954" s="2"/>
    </row>
    <row r="1955" spans="78:83">
      <c r="BZ1955" s="2"/>
      <c r="CA1955" s="2"/>
      <c r="CB1955" s="2"/>
      <c r="CC1955" s="2"/>
      <c r="CD1955" s="2"/>
      <c r="CE1955" s="2"/>
    </row>
    <row r="1956" spans="78:83">
      <c r="BZ1956" s="2"/>
      <c r="CA1956" s="2"/>
      <c r="CB1956" s="2"/>
      <c r="CC1956" s="2"/>
      <c r="CD1956" s="2"/>
      <c r="CE1956" s="2"/>
    </row>
    <row r="1957" spans="78:83">
      <c r="BZ1957" s="2"/>
      <c r="CA1957" s="2"/>
      <c r="CB1957" s="2"/>
      <c r="CC1957" s="2"/>
      <c r="CD1957" s="2"/>
      <c r="CE1957" s="2"/>
    </row>
    <row r="1958" spans="78:83">
      <c r="BZ1958" s="2"/>
      <c r="CA1958" s="2"/>
      <c r="CB1958" s="2"/>
      <c r="CC1958" s="2"/>
      <c r="CD1958" s="2"/>
      <c r="CE1958" s="2"/>
    </row>
    <row r="1959" spans="78:83">
      <c r="BZ1959" s="2"/>
      <c r="CA1959" s="2"/>
      <c r="CB1959" s="2"/>
      <c r="CC1959" s="2"/>
      <c r="CD1959" s="2"/>
      <c r="CE1959" s="2"/>
    </row>
    <row r="1960" spans="78:83">
      <c r="BZ1960" s="2"/>
      <c r="CA1960" s="2"/>
      <c r="CB1960" s="2"/>
      <c r="CC1960" s="2"/>
      <c r="CD1960" s="2"/>
      <c r="CE1960" s="2"/>
    </row>
    <row r="1961" spans="78:83">
      <c r="BZ1961" s="2"/>
      <c r="CA1961" s="2"/>
      <c r="CB1961" s="2"/>
      <c r="CC1961" s="2"/>
      <c r="CD1961" s="2"/>
      <c r="CE1961" s="2"/>
    </row>
    <row r="1962" spans="78:83">
      <c r="BZ1962" s="2"/>
      <c r="CA1962" s="2"/>
      <c r="CB1962" s="2"/>
      <c r="CC1962" s="2"/>
      <c r="CD1962" s="2"/>
      <c r="CE1962" s="2"/>
    </row>
    <row r="1963" spans="78:83">
      <c r="BZ1963" s="2"/>
      <c r="CA1963" s="2"/>
      <c r="CB1963" s="2"/>
      <c r="CC1963" s="2"/>
      <c r="CD1963" s="2"/>
      <c r="CE1963" s="2"/>
    </row>
    <row r="1964" spans="78:83">
      <c r="BZ1964" s="2"/>
      <c r="CA1964" s="2"/>
      <c r="CB1964" s="2"/>
      <c r="CC1964" s="2"/>
      <c r="CD1964" s="2"/>
      <c r="CE1964" s="2"/>
    </row>
    <row r="1965" spans="78:83">
      <c r="BZ1965" s="2"/>
      <c r="CA1965" s="2"/>
      <c r="CB1965" s="2"/>
      <c r="CC1965" s="2"/>
      <c r="CD1965" s="2"/>
      <c r="CE1965" s="2"/>
    </row>
    <row r="1966" spans="78:83">
      <c r="BZ1966" s="2"/>
      <c r="CA1966" s="2"/>
      <c r="CB1966" s="2"/>
      <c r="CC1966" s="2"/>
      <c r="CD1966" s="2"/>
      <c r="CE1966" s="2"/>
    </row>
    <row r="1967" spans="78:83">
      <c r="BZ1967" s="2"/>
      <c r="CA1967" s="2"/>
      <c r="CB1967" s="2"/>
      <c r="CC1967" s="2"/>
      <c r="CD1967" s="2"/>
      <c r="CE1967" s="2"/>
    </row>
    <row r="1968" spans="78:83">
      <c r="BZ1968" s="2"/>
      <c r="CA1968" s="2"/>
      <c r="CB1968" s="2"/>
      <c r="CC1968" s="2"/>
      <c r="CD1968" s="2"/>
      <c r="CE1968" s="2"/>
    </row>
    <row r="1969" spans="78:83">
      <c r="BZ1969" s="2"/>
      <c r="CA1969" s="2"/>
      <c r="CB1969" s="2"/>
      <c r="CC1969" s="2"/>
      <c r="CD1969" s="2"/>
      <c r="CE1969" s="2"/>
    </row>
    <row r="1970" spans="78:83">
      <c r="BZ1970" s="2"/>
      <c r="CA1970" s="2"/>
      <c r="CB1970" s="2"/>
      <c r="CC1970" s="2"/>
      <c r="CD1970" s="2"/>
      <c r="CE1970" s="2"/>
    </row>
    <row r="1971" spans="78:83">
      <c r="BZ1971" s="2"/>
      <c r="CA1971" s="2"/>
      <c r="CB1971" s="2"/>
      <c r="CC1971" s="2"/>
      <c r="CD1971" s="2"/>
      <c r="CE1971" s="2"/>
    </row>
    <row r="1972" spans="78:83">
      <c r="BZ1972" s="2"/>
      <c r="CA1972" s="2"/>
      <c r="CB1972" s="2"/>
      <c r="CC1972" s="2"/>
      <c r="CD1972" s="2"/>
      <c r="CE1972" s="2"/>
    </row>
    <row r="1973" spans="78:83">
      <c r="BZ1973" s="2"/>
      <c r="CA1973" s="2"/>
      <c r="CB1973" s="2"/>
      <c r="CC1973" s="2"/>
      <c r="CD1973" s="2"/>
      <c r="CE1973" s="2"/>
    </row>
    <row r="1974" spans="78:83">
      <c r="BZ1974" s="2"/>
      <c r="CA1974" s="2"/>
      <c r="CB1974" s="2"/>
      <c r="CC1974" s="2"/>
      <c r="CD1974" s="2"/>
      <c r="CE1974" s="2"/>
    </row>
    <row r="1975" spans="78:83">
      <c r="BZ1975" s="2"/>
      <c r="CA1975" s="2"/>
      <c r="CB1975" s="2"/>
      <c r="CC1975" s="2"/>
      <c r="CD1975" s="2"/>
      <c r="CE1975" s="2"/>
    </row>
    <row r="1976" spans="78:83">
      <c r="BZ1976" s="2"/>
      <c r="CA1976" s="2"/>
      <c r="CB1976" s="2"/>
      <c r="CC1976" s="2"/>
      <c r="CD1976" s="2"/>
      <c r="CE1976" s="2"/>
    </row>
    <row r="1977" spans="78:83">
      <c r="BZ1977" s="2"/>
      <c r="CA1977" s="2"/>
      <c r="CB1977" s="2"/>
      <c r="CC1977" s="2"/>
      <c r="CD1977" s="2"/>
      <c r="CE1977" s="2"/>
    </row>
    <row r="1978" spans="78:83">
      <c r="BZ1978" s="2"/>
      <c r="CA1978" s="2"/>
      <c r="CB1978" s="2"/>
      <c r="CC1978" s="2"/>
      <c r="CD1978" s="2"/>
      <c r="CE1978" s="2"/>
    </row>
    <row r="1979" spans="78:83">
      <c r="BZ1979" s="2"/>
      <c r="CA1979" s="2"/>
      <c r="CB1979" s="2"/>
      <c r="CC1979" s="2"/>
      <c r="CD1979" s="2"/>
      <c r="CE1979" s="2"/>
    </row>
    <row r="1980" spans="78:83">
      <c r="BZ1980" s="2"/>
      <c r="CA1980" s="2"/>
      <c r="CB1980" s="2"/>
      <c r="CC1980" s="2"/>
      <c r="CD1980" s="2"/>
      <c r="CE1980" s="2"/>
    </row>
    <row r="1981" spans="78:83">
      <c r="BZ1981" s="2"/>
      <c r="CA1981" s="2"/>
      <c r="CB1981" s="2"/>
      <c r="CC1981" s="2"/>
      <c r="CD1981" s="2"/>
      <c r="CE1981" s="2"/>
    </row>
    <row r="1982" spans="78:83">
      <c r="BZ1982" s="2"/>
      <c r="CA1982" s="2"/>
      <c r="CB1982" s="2"/>
      <c r="CC1982" s="2"/>
      <c r="CD1982" s="2"/>
      <c r="CE1982" s="2"/>
    </row>
    <row r="1983" spans="78:83">
      <c r="BZ1983" s="2"/>
      <c r="CA1983" s="2"/>
      <c r="CB1983" s="2"/>
      <c r="CC1983" s="2"/>
      <c r="CD1983" s="2"/>
      <c r="CE1983" s="2"/>
    </row>
    <row r="1984" spans="78:83">
      <c r="BZ1984" s="2"/>
      <c r="CA1984" s="2"/>
      <c r="CB1984" s="2"/>
      <c r="CC1984" s="2"/>
      <c r="CD1984" s="2"/>
      <c r="CE1984" s="2"/>
    </row>
    <row r="1985" spans="78:83">
      <c r="BZ1985" s="2"/>
      <c r="CA1985" s="2"/>
      <c r="CB1985" s="2"/>
      <c r="CC1985" s="2"/>
      <c r="CD1985" s="2"/>
      <c r="CE1985" s="2"/>
    </row>
    <row r="1986" spans="78:83">
      <c r="BZ1986" s="2"/>
      <c r="CA1986" s="2"/>
      <c r="CB1986" s="2"/>
      <c r="CC1986" s="2"/>
      <c r="CD1986" s="2"/>
      <c r="CE1986" s="2"/>
    </row>
    <row r="1987" spans="78:83">
      <c r="BZ1987" s="2"/>
      <c r="CA1987" s="2"/>
      <c r="CB1987" s="2"/>
      <c r="CC1987" s="2"/>
      <c r="CD1987" s="2"/>
      <c r="CE1987" s="2"/>
    </row>
    <row r="1988" spans="78:83">
      <c r="BZ1988" s="2"/>
      <c r="CA1988" s="2"/>
      <c r="CB1988" s="2"/>
      <c r="CC1988" s="2"/>
      <c r="CD1988" s="2"/>
      <c r="CE1988" s="2"/>
    </row>
    <row r="1989" spans="78:83">
      <c r="BZ1989" s="2"/>
      <c r="CA1989" s="2"/>
      <c r="CB1989" s="2"/>
      <c r="CC1989" s="2"/>
      <c r="CD1989" s="2"/>
      <c r="CE1989" s="2"/>
    </row>
    <row r="1990" spans="78:83">
      <c r="BZ1990" s="2"/>
      <c r="CA1990" s="2"/>
      <c r="CB1990" s="2"/>
      <c r="CC1990" s="2"/>
      <c r="CD1990" s="2"/>
      <c r="CE1990" s="2"/>
    </row>
    <row r="1991" spans="78:83">
      <c r="BZ1991" s="2"/>
      <c r="CA1991" s="2"/>
      <c r="CB1991" s="2"/>
      <c r="CC1991" s="2"/>
      <c r="CD1991" s="2"/>
      <c r="CE1991" s="2"/>
    </row>
    <row r="1992" spans="78:83">
      <c r="BZ1992" s="2"/>
      <c r="CA1992" s="2"/>
      <c r="CB1992" s="2"/>
      <c r="CC1992" s="2"/>
      <c r="CD1992" s="2"/>
      <c r="CE1992" s="2"/>
    </row>
    <row r="1993" spans="78:83">
      <c r="BZ1993" s="2"/>
      <c r="CA1993" s="2"/>
      <c r="CB1993" s="2"/>
      <c r="CC1993" s="2"/>
      <c r="CD1993" s="2"/>
      <c r="CE1993" s="2"/>
    </row>
    <row r="1994" spans="78:83">
      <c r="BZ1994" s="2"/>
      <c r="CA1994" s="2"/>
      <c r="CB1994" s="2"/>
      <c r="CC1994" s="2"/>
      <c r="CD1994" s="2"/>
      <c r="CE1994" s="2"/>
    </row>
    <row r="1995" spans="78:83">
      <c r="BZ1995" s="2"/>
      <c r="CA1995" s="2"/>
      <c r="CB1995" s="2"/>
      <c r="CC1995" s="2"/>
      <c r="CD1995" s="2"/>
      <c r="CE1995" s="2"/>
    </row>
    <row r="1996" spans="78:83">
      <c r="BZ1996" s="2"/>
      <c r="CA1996" s="2"/>
      <c r="CB1996" s="2"/>
      <c r="CC1996" s="2"/>
      <c r="CD1996" s="2"/>
      <c r="CE1996" s="2"/>
    </row>
    <row r="1997" spans="78:83">
      <c r="BZ1997" s="2"/>
      <c r="CA1997" s="2"/>
      <c r="CB1997" s="2"/>
      <c r="CC1997" s="2"/>
      <c r="CD1997" s="2"/>
      <c r="CE1997" s="2"/>
    </row>
    <row r="1998" spans="78:83">
      <c r="BZ1998" s="2"/>
      <c r="CA1998" s="2"/>
      <c r="CB1998" s="2"/>
      <c r="CC1998" s="2"/>
      <c r="CD1998" s="2"/>
      <c r="CE1998" s="2"/>
    </row>
    <row r="1999" spans="78:83">
      <c r="BZ1999" s="2"/>
      <c r="CA1999" s="2"/>
      <c r="CB1999" s="2"/>
      <c r="CC1999" s="2"/>
      <c r="CD1999" s="2"/>
      <c r="CE1999" s="2"/>
    </row>
    <row r="2000" spans="78:83">
      <c r="BZ2000" s="2"/>
      <c r="CA2000" s="2"/>
      <c r="CB2000" s="2"/>
      <c r="CC2000" s="2"/>
      <c r="CD2000" s="2"/>
      <c r="CE2000" s="2"/>
    </row>
    <row r="2001" spans="78:83">
      <c r="BZ2001" s="2"/>
      <c r="CA2001" s="2"/>
      <c r="CB2001" s="2"/>
      <c r="CC2001" s="2"/>
      <c r="CD2001" s="2"/>
      <c r="CE2001" s="2"/>
    </row>
    <row r="2002" spans="78:83">
      <c r="BZ2002" s="2"/>
      <c r="CA2002" s="2"/>
      <c r="CB2002" s="2"/>
      <c r="CC2002" s="2"/>
      <c r="CD2002" s="2"/>
      <c r="CE2002" s="2"/>
    </row>
    <row r="2003" spans="78:83">
      <c r="BZ2003" s="2"/>
      <c r="CA2003" s="2"/>
      <c r="CB2003" s="2"/>
      <c r="CC2003" s="2"/>
      <c r="CD2003" s="2"/>
      <c r="CE2003" s="2"/>
    </row>
    <row r="2004" spans="78:83">
      <c r="BZ2004" s="2"/>
      <c r="CA2004" s="2"/>
      <c r="CB2004" s="2"/>
      <c r="CC2004" s="2"/>
      <c r="CD2004" s="2"/>
      <c r="CE2004" s="2"/>
    </row>
    <row r="2005" spans="78:83">
      <c r="BZ2005" s="2"/>
      <c r="CA2005" s="2"/>
      <c r="CB2005" s="2"/>
      <c r="CC2005" s="2"/>
      <c r="CD2005" s="2"/>
      <c r="CE2005" s="2"/>
    </row>
    <row r="2006" spans="78:83">
      <c r="BZ2006" s="2"/>
      <c r="CA2006" s="2"/>
      <c r="CB2006" s="2"/>
      <c r="CC2006" s="2"/>
      <c r="CD2006" s="2"/>
      <c r="CE2006" s="2"/>
    </row>
    <row r="2007" spans="78:83">
      <c r="BZ2007" s="2"/>
      <c r="CA2007" s="2"/>
      <c r="CB2007" s="2"/>
      <c r="CC2007" s="2"/>
      <c r="CD2007" s="2"/>
      <c r="CE2007" s="2"/>
    </row>
    <row r="2008" spans="78:83">
      <c r="BZ2008" s="2"/>
      <c r="CA2008" s="2"/>
      <c r="CB2008" s="2"/>
      <c r="CC2008" s="2"/>
      <c r="CD2008" s="2"/>
      <c r="CE2008" s="2"/>
    </row>
    <row r="2009" spans="78:83">
      <c r="BZ2009" s="2"/>
      <c r="CA2009" s="2"/>
      <c r="CB2009" s="2"/>
      <c r="CC2009" s="2"/>
      <c r="CD2009" s="2"/>
      <c r="CE2009" s="2"/>
    </row>
    <row r="2010" spans="78:83">
      <c r="BZ2010" s="2"/>
      <c r="CA2010" s="2"/>
      <c r="CB2010" s="2"/>
      <c r="CC2010" s="2"/>
      <c r="CD2010" s="2"/>
      <c r="CE2010" s="2"/>
    </row>
    <row r="2011" spans="78:83">
      <c r="BZ2011" s="2"/>
      <c r="CA2011" s="2"/>
      <c r="CB2011" s="2"/>
      <c r="CC2011" s="2"/>
      <c r="CD2011" s="2"/>
      <c r="CE2011" s="2"/>
    </row>
    <row r="2012" spans="78:83">
      <c r="BZ2012" s="2"/>
      <c r="CA2012" s="2"/>
      <c r="CB2012" s="2"/>
      <c r="CC2012" s="2"/>
      <c r="CD2012" s="2"/>
      <c r="CE2012" s="2"/>
    </row>
    <row r="2013" spans="78:83">
      <c r="BZ2013" s="2"/>
      <c r="CA2013" s="2"/>
      <c r="CB2013" s="2"/>
      <c r="CC2013" s="2"/>
      <c r="CD2013" s="2"/>
      <c r="CE2013" s="2"/>
    </row>
    <row r="2014" spans="78:83">
      <c r="BZ2014" s="2"/>
      <c r="CA2014" s="2"/>
      <c r="CB2014" s="2"/>
      <c r="CC2014" s="2"/>
      <c r="CD2014" s="2"/>
      <c r="CE2014" s="2"/>
    </row>
    <row r="2015" spans="78:83">
      <c r="BZ2015" s="2"/>
      <c r="CA2015" s="2"/>
      <c r="CB2015" s="2"/>
      <c r="CC2015" s="2"/>
      <c r="CD2015" s="2"/>
      <c r="CE2015" s="2"/>
    </row>
    <row r="2016" spans="78:83">
      <c r="BZ2016" s="2"/>
      <c r="CA2016" s="2"/>
      <c r="CB2016" s="2"/>
      <c r="CC2016" s="2"/>
      <c r="CD2016" s="2"/>
      <c r="CE2016" s="2"/>
    </row>
    <row r="2017" spans="78:83">
      <c r="BZ2017" s="2"/>
      <c r="CA2017" s="2"/>
      <c r="CB2017" s="2"/>
      <c r="CC2017" s="2"/>
      <c r="CD2017" s="2"/>
      <c r="CE2017" s="2"/>
    </row>
    <row r="2018" spans="78:83">
      <c r="BZ2018" s="2"/>
      <c r="CA2018" s="2"/>
      <c r="CB2018" s="2"/>
      <c r="CC2018" s="2"/>
      <c r="CD2018" s="2"/>
      <c r="CE2018" s="2"/>
    </row>
    <row r="2019" spans="78:83">
      <c r="BZ2019" s="2"/>
      <c r="CA2019" s="2"/>
      <c r="CB2019" s="2"/>
      <c r="CC2019" s="2"/>
      <c r="CD2019" s="2"/>
      <c r="CE2019" s="2"/>
    </row>
    <row r="2020" spans="78:83">
      <c r="BZ2020" s="2"/>
      <c r="CA2020" s="2"/>
      <c r="CB2020" s="2"/>
      <c r="CC2020" s="2"/>
      <c r="CD2020" s="2"/>
      <c r="CE2020" s="2"/>
    </row>
    <row r="2021" spans="78:83">
      <c r="BZ2021" s="2"/>
      <c r="CA2021" s="2"/>
      <c r="CB2021" s="2"/>
      <c r="CC2021" s="2"/>
      <c r="CD2021" s="2"/>
      <c r="CE2021" s="2"/>
    </row>
    <row r="2022" spans="78:83">
      <c r="BZ2022" s="2"/>
      <c r="CA2022" s="2"/>
      <c r="CB2022" s="2"/>
      <c r="CC2022" s="2"/>
      <c r="CD2022" s="2"/>
      <c r="CE2022" s="2"/>
    </row>
    <row r="2023" spans="78:83">
      <c r="BZ2023" s="2"/>
      <c r="CA2023" s="2"/>
      <c r="CB2023" s="2"/>
      <c r="CC2023" s="2"/>
      <c r="CD2023" s="2"/>
      <c r="CE2023" s="2"/>
    </row>
    <row r="2024" spans="78:83">
      <c r="BZ2024" s="2"/>
      <c r="CA2024" s="2"/>
      <c r="CB2024" s="2"/>
      <c r="CC2024" s="2"/>
      <c r="CD2024" s="2"/>
      <c r="CE2024" s="2"/>
    </row>
    <row r="2025" spans="78:83">
      <c r="BZ2025" s="2"/>
      <c r="CA2025" s="2"/>
      <c r="CB2025" s="2"/>
      <c r="CC2025" s="2"/>
      <c r="CD2025" s="2"/>
      <c r="CE2025" s="2"/>
    </row>
    <row r="2026" spans="78:83">
      <c r="BZ2026" s="2"/>
      <c r="CA2026" s="2"/>
      <c r="CB2026" s="2"/>
      <c r="CC2026" s="2"/>
      <c r="CD2026" s="2"/>
      <c r="CE2026" s="2"/>
    </row>
    <row r="2027" spans="78:83">
      <c r="BZ2027" s="2"/>
      <c r="CA2027" s="2"/>
      <c r="CB2027" s="2"/>
      <c r="CC2027" s="2"/>
      <c r="CD2027" s="2"/>
      <c r="CE2027" s="2"/>
    </row>
    <row r="2028" spans="78:83">
      <c r="BZ2028" s="2"/>
      <c r="CA2028" s="2"/>
      <c r="CB2028" s="2"/>
      <c r="CC2028" s="2"/>
      <c r="CD2028" s="2"/>
      <c r="CE2028" s="2"/>
    </row>
    <row r="2029" spans="78:83">
      <c r="BZ2029" s="2"/>
      <c r="CA2029" s="2"/>
      <c r="CB2029" s="2"/>
      <c r="CC2029" s="2"/>
      <c r="CD2029" s="2"/>
      <c r="CE2029" s="2"/>
    </row>
    <row r="2030" spans="78:83">
      <c r="BZ2030" s="2"/>
      <c r="CA2030" s="2"/>
      <c r="CB2030" s="2"/>
      <c r="CC2030" s="2"/>
      <c r="CD2030" s="2"/>
      <c r="CE2030" s="2"/>
    </row>
    <row r="2031" spans="78:83">
      <c r="BZ2031" s="2"/>
      <c r="CA2031" s="2"/>
      <c r="CB2031" s="2"/>
      <c r="CC2031" s="2"/>
      <c r="CD2031" s="2"/>
      <c r="CE2031" s="2"/>
    </row>
    <row r="2032" spans="78:83">
      <c r="BZ2032" s="2"/>
      <c r="CA2032" s="2"/>
      <c r="CB2032" s="2"/>
      <c r="CC2032" s="2"/>
      <c r="CD2032" s="2"/>
      <c r="CE2032" s="2"/>
    </row>
    <row r="2033" spans="78:83">
      <c r="BZ2033" s="2"/>
      <c r="CA2033" s="2"/>
      <c r="CB2033" s="2"/>
      <c r="CC2033" s="2"/>
      <c r="CD2033" s="2"/>
      <c r="CE2033" s="2"/>
    </row>
    <row r="2034" spans="78:83">
      <c r="BZ2034" s="2"/>
      <c r="CA2034" s="2"/>
      <c r="CB2034" s="2"/>
      <c r="CC2034" s="2"/>
      <c r="CD2034" s="2"/>
      <c r="CE2034" s="2"/>
    </row>
    <row r="2035" spans="78:83">
      <c r="BZ2035" s="2"/>
      <c r="CA2035" s="2"/>
      <c r="CB2035" s="2"/>
      <c r="CC2035" s="2"/>
      <c r="CD2035" s="2"/>
      <c r="CE2035" s="2"/>
    </row>
    <row r="2036" spans="78:83">
      <c r="BZ2036" s="2"/>
      <c r="CA2036" s="2"/>
      <c r="CB2036" s="2"/>
      <c r="CC2036" s="2"/>
      <c r="CD2036" s="2"/>
      <c r="CE2036" s="2"/>
    </row>
    <row r="2037" spans="78:83">
      <c r="BZ2037" s="2"/>
      <c r="CA2037" s="2"/>
      <c r="CB2037" s="2"/>
      <c r="CC2037" s="2"/>
      <c r="CD2037" s="2"/>
      <c r="CE2037" s="2"/>
    </row>
    <row r="2038" spans="78:83">
      <c r="BZ2038" s="2"/>
      <c r="CA2038" s="2"/>
      <c r="CB2038" s="2"/>
      <c r="CC2038" s="2"/>
      <c r="CD2038" s="2"/>
      <c r="CE2038" s="2"/>
    </row>
    <row r="2039" spans="78:83">
      <c r="BZ2039" s="2"/>
      <c r="CA2039" s="2"/>
      <c r="CB2039" s="2"/>
      <c r="CC2039" s="2"/>
      <c r="CD2039" s="2"/>
      <c r="CE2039" s="2"/>
    </row>
    <row r="2040" spans="78:83">
      <c r="BZ2040" s="2"/>
      <c r="CA2040" s="2"/>
      <c r="CB2040" s="2"/>
      <c r="CC2040" s="2"/>
      <c r="CD2040" s="2"/>
      <c r="CE2040" s="2"/>
    </row>
    <row r="2041" spans="78:83">
      <c r="BZ2041" s="2"/>
      <c r="CA2041" s="2"/>
      <c r="CB2041" s="2"/>
      <c r="CC2041" s="2"/>
      <c r="CD2041" s="2"/>
      <c r="CE2041" s="2"/>
    </row>
    <row r="2042" spans="78:83">
      <c r="BZ2042" s="2"/>
      <c r="CA2042" s="2"/>
      <c r="CB2042" s="2"/>
      <c r="CC2042" s="2"/>
      <c r="CD2042" s="2"/>
      <c r="CE2042" s="2"/>
    </row>
    <row r="2043" spans="78:83">
      <c r="BZ2043" s="2"/>
      <c r="CA2043" s="2"/>
      <c r="CB2043" s="2"/>
      <c r="CC2043" s="2"/>
      <c r="CD2043" s="2"/>
      <c r="CE2043" s="2"/>
    </row>
    <row r="2044" spans="78:83">
      <c r="BZ2044" s="2"/>
      <c r="CA2044" s="2"/>
      <c r="CB2044" s="2"/>
      <c r="CC2044" s="2"/>
      <c r="CD2044" s="2"/>
      <c r="CE2044" s="2"/>
    </row>
    <row r="2045" spans="78:83">
      <c r="BZ2045" s="2"/>
      <c r="CA2045" s="2"/>
      <c r="CB2045" s="2"/>
      <c r="CC2045" s="2"/>
      <c r="CD2045" s="2"/>
      <c r="CE2045" s="2"/>
    </row>
    <row r="2046" spans="78:83">
      <c r="BZ2046" s="2"/>
      <c r="CA2046" s="2"/>
      <c r="CB2046" s="2"/>
      <c r="CC2046" s="2"/>
      <c r="CD2046" s="2"/>
      <c r="CE2046" s="2"/>
    </row>
    <row r="2047" spans="78:83">
      <c r="BZ2047" s="2"/>
      <c r="CA2047" s="2"/>
      <c r="CB2047" s="2"/>
      <c r="CC2047" s="2"/>
      <c r="CD2047" s="2"/>
      <c r="CE2047" s="2"/>
    </row>
    <row r="2048" spans="78:83">
      <c r="BZ2048" s="2"/>
      <c r="CA2048" s="2"/>
      <c r="CB2048" s="2"/>
      <c r="CC2048" s="2"/>
      <c r="CD2048" s="2"/>
      <c r="CE2048" s="2"/>
    </row>
    <row r="2049" spans="78:83">
      <c r="BZ2049" s="2"/>
      <c r="CA2049" s="2"/>
      <c r="CB2049" s="2"/>
      <c r="CC2049" s="2"/>
      <c r="CD2049" s="2"/>
      <c r="CE2049" s="2"/>
    </row>
    <row r="2050" spans="78:83">
      <c r="BZ2050" s="2"/>
      <c r="CA2050" s="2"/>
      <c r="CB2050" s="2"/>
      <c r="CC2050" s="2"/>
      <c r="CD2050" s="2"/>
      <c r="CE2050" s="2"/>
    </row>
    <row r="2051" spans="78:83">
      <c r="BZ2051" s="2"/>
      <c r="CA2051" s="2"/>
      <c r="CB2051" s="2"/>
      <c r="CC2051" s="2"/>
      <c r="CD2051" s="2"/>
      <c r="CE2051" s="2"/>
    </row>
    <row r="2052" spans="78:83">
      <c r="BZ2052" s="2"/>
      <c r="CA2052" s="2"/>
      <c r="CB2052" s="2"/>
      <c r="CC2052" s="2"/>
      <c r="CD2052" s="2"/>
      <c r="CE2052" s="2"/>
    </row>
    <row r="2053" spans="78:83">
      <c r="BZ2053" s="2"/>
      <c r="CA2053" s="2"/>
      <c r="CB2053" s="2"/>
      <c r="CC2053" s="2"/>
      <c r="CD2053" s="2"/>
      <c r="CE2053" s="2"/>
    </row>
    <row r="2054" spans="78:83">
      <c r="BZ2054" s="2"/>
      <c r="CA2054" s="2"/>
      <c r="CB2054" s="2"/>
      <c r="CC2054" s="2"/>
      <c r="CD2054" s="2"/>
      <c r="CE2054" s="2"/>
    </row>
    <row r="2055" spans="78:83">
      <c r="BZ2055" s="2"/>
      <c r="CA2055" s="2"/>
      <c r="CB2055" s="2"/>
      <c r="CC2055" s="2"/>
      <c r="CD2055" s="2"/>
      <c r="CE2055" s="2"/>
    </row>
    <row r="2056" spans="78:83">
      <c r="BZ2056" s="2"/>
      <c r="CA2056" s="2"/>
      <c r="CB2056" s="2"/>
      <c r="CC2056" s="2"/>
      <c r="CD2056" s="2"/>
      <c r="CE2056" s="2"/>
    </row>
    <row r="2057" spans="78:83">
      <c r="BZ2057" s="2"/>
      <c r="CA2057" s="2"/>
      <c r="CB2057" s="2"/>
      <c r="CC2057" s="2"/>
      <c r="CD2057" s="2"/>
      <c r="CE2057" s="2"/>
    </row>
    <row r="2058" spans="78:83">
      <c r="BZ2058" s="2"/>
      <c r="CA2058" s="2"/>
      <c r="CB2058" s="2"/>
      <c r="CC2058" s="2"/>
      <c r="CD2058" s="2"/>
      <c r="CE2058" s="2"/>
    </row>
    <row r="2059" spans="78:83">
      <c r="BZ2059" s="2"/>
      <c r="CA2059" s="2"/>
      <c r="CB2059" s="2"/>
      <c r="CC2059" s="2"/>
      <c r="CD2059" s="2"/>
      <c r="CE2059" s="2"/>
    </row>
    <row r="2060" spans="78:83">
      <c r="BZ2060" s="2"/>
      <c r="CA2060" s="2"/>
      <c r="CB2060" s="2"/>
      <c r="CC2060" s="2"/>
      <c r="CD2060" s="2"/>
      <c r="CE2060" s="2"/>
    </row>
    <row r="2061" spans="78:83">
      <c r="BZ2061" s="2"/>
      <c r="CA2061" s="2"/>
      <c r="CB2061" s="2"/>
      <c r="CC2061" s="2"/>
      <c r="CD2061" s="2"/>
      <c r="CE2061" s="2"/>
    </row>
    <row r="2062" spans="78:83">
      <c r="BZ2062" s="2"/>
      <c r="CA2062" s="2"/>
      <c r="CB2062" s="2"/>
      <c r="CC2062" s="2"/>
      <c r="CD2062" s="2"/>
      <c r="CE2062" s="2"/>
    </row>
    <row r="2063" spans="78:83">
      <c r="BZ2063" s="2"/>
      <c r="CA2063" s="2"/>
      <c r="CB2063" s="2"/>
      <c r="CC2063" s="2"/>
      <c r="CD2063" s="2"/>
      <c r="CE2063" s="2"/>
    </row>
    <row r="2064" spans="78:83">
      <c r="BZ2064" s="2"/>
      <c r="CA2064" s="2"/>
      <c r="CB2064" s="2"/>
      <c r="CC2064" s="2"/>
      <c r="CD2064" s="2"/>
      <c r="CE2064" s="2"/>
    </row>
    <row r="2065" spans="78:83">
      <c r="BZ2065" s="2"/>
      <c r="CA2065" s="2"/>
      <c r="CB2065" s="2"/>
      <c r="CC2065" s="2"/>
      <c r="CD2065" s="2"/>
      <c r="CE2065" s="2"/>
    </row>
    <row r="2066" spans="78:83">
      <c r="BZ2066" s="2"/>
      <c r="CA2066" s="2"/>
      <c r="CB2066" s="2"/>
      <c r="CC2066" s="2"/>
      <c r="CD2066" s="2"/>
      <c r="CE2066" s="2"/>
    </row>
    <row r="2067" spans="78:83">
      <c r="BZ2067" s="2"/>
      <c r="CA2067" s="2"/>
      <c r="CB2067" s="2"/>
      <c r="CC2067" s="2"/>
      <c r="CD2067" s="2"/>
      <c r="CE2067" s="2"/>
    </row>
    <row r="2068" spans="78:83">
      <c r="BZ2068" s="2"/>
      <c r="CA2068" s="2"/>
      <c r="CB2068" s="2"/>
      <c r="CC2068" s="2"/>
      <c r="CD2068" s="2"/>
      <c r="CE2068" s="2"/>
    </row>
    <row r="2069" spans="78:83">
      <c r="BZ2069" s="2"/>
      <c r="CA2069" s="2"/>
      <c r="CB2069" s="2"/>
      <c r="CC2069" s="2"/>
      <c r="CD2069" s="2"/>
      <c r="CE2069" s="2"/>
    </row>
    <row r="2070" spans="78:83">
      <c r="BZ2070" s="2"/>
      <c r="CA2070" s="2"/>
      <c r="CB2070" s="2"/>
      <c r="CC2070" s="2"/>
      <c r="CD2070" s="2"/>
      <c r="CE2070" s="2"/>
    </row>
    <row r="2071" spans="78:83">
      <c r="BZ2071" s="2"/>
      <c r="CA2071" s="2"/>
      <c r="CB2071" s="2"/>
      <c r="CC2071" s="2"/>
      <c r="CD2071" s="2"/>
      <c r="CE2071" s="2"/>
    </row>
    <row r="2072" spans="78:83">
      <c r="BZ2072" s="2"/>
      <c r="CA2072" s="2"/>
      <c r="CB2072" s="2"/>
      <c r="CC2072" s="2"/>
      <c r="CD2072" s="2"/>
      <c r="CE2072" s="2"/>
    </row>
    <row r="2073" spans="78:83">
      <c r="BZ2073" s="2"/>
      <c r="CA2073" s="2"/>
      <c r="CB2073" s="2"/>
      <c r="CC2073" s="2"/>
      <c r="CD2073" s="2"/>
      <c r="CE2073" s="2"/>
    </row>
    <row r="2074" spans="78:83">
      <c r="BZ2074" s="2"/>
      <c r="CA2074" s="2"/>
      <c r="CB2074" s="2"/>
      <c r="CC2074" s="2"/>
      <c r="CD2074" s="2"/>
      <c r="CE2074" s="2"/>
    </row>
    <row r="2075" spans="78:83">
      <c r="BZ2075" s="2"/>
      <c r="CA2075" s="2"/>
      <c r="CB2075" s="2"/>
      <c r="CC2075" s="2"/>
      <c r="CD2075" s="2"/>
      <c r="CE2075" s="2"/>
    </row>
    <row r="2076" spans="78:83">
      <c r="BZ2076" s="2"/>
      <c r="CA2076" s="2"/>
      <c r="CB2076" s="2"/>
      <c r="CC2076" s="2"/>
      <c r="CD2076" s="2"/>
      <c r="CE2076" s="2"/>
    </row>
    <row r="2077" spans="78:83">
      <c r="BZ2077" s="2"/>
      <c r="CA2077" s="2"/>
      <c r="CB2077" s="2"/>
      <c r="CC2077" s="2"/>
      <c r="CD2077" s="2"/>
      <c r="CE2077" s="2"/>
    </row>
    <row r="2078" spans="78:83">
      <c r="BZ2078" s="2"/>
      <c r="CA2078" s="2"/>
      <c r="CB2078" s="2"/>
      <c r="CC2078" s="2"/>
      <c r="CD2078" s="2"/>
      <c r="CE2078" s="2"/>
    </row>
    <row r="2079" spans="78:83">
      <c r="BZ2079" s="2"/>
      <c r="CA2079" s="2"/>
      <c r="CB2079" s="2"/>
      <c r="CC2079" s="2"/>
      <c r="CD2079" s="2"/>
      <c r="CE2079" s="2"/>
    </row>
    <row r="2080" spans="78:83">
      <c r="BZ2080" s="2"/>
      <c r="CA2080" s="2"/>
      <c r="CB2080" s="2"/>
      <c r="CC2080" s="2"/>
      <c r="CD2080" s="2"/>
      <c r="CE2080" s="2"/>
    </row>
    <row r="2081" spans="78:83">
      <c r="BZ2081" s="2"/>
      <c r="CA2081" s="2"/>
      <c r="CB2081" s="2"/>
      <c r="CC2081" s="2"/>
      <c r="CD2081" s="2"/>
      <c r="CE2081" s="2"/>
    </row>
    <row r="2082" spans="78:83">
      <c r="BZ2082" s="2"/>
      <c r="CA2082" s="2"/>
      <c r="CB2082" s="2"/>
      <c r="CC2082" s="2"/>
      <c r="CD2082" s="2"/>
      <c r="CE2082" s="2"/>
    </row>
    <row r="2083" spans="78:83">
      <c r="BZ2083" s="2"/>
      <c r="CA2083" s="2"/>
      <c r="CB2083" s="2"/>
      <c r="CC2083" s="2"/>
      <c r="CD2083" s="2"/>
      <c r="CE2083" s="2"/>
    </row>
    <row r="2084" spans="78:83">
      <c r="BZ2084" s="2"/>
      <c r="CA2084" s="2"/>
      <c r="CB2084" s="2"/>
      <c r="CC2084" s="2"/>
      <c r="CD2084" s="2"/>
      <c r="CE2084" s="2"/>
    </row>
    <row r="2085" spans="78:83">
      <c r="BZ2085" s="2"/>
      <c r="CA2085" s="2"/>
      <c r="CB2085" s="2"/>
      <c r="CC2085" s="2"/>
      <c r="CD2085" s="2"/>
      <c r="CE2085" s="2"/>
    </row>
    <row r="2086" spans="78:83">
      <c r="BZ2086" s="2"/>
      <c r="CA2086" s="2"/>
      <c r="CB2086" s="2"/>
      <c r="CC2086" s="2"/>
      <c r="CD2086" s="2"/>
      <c r="CE2086" s="2"/>
    </row>
    <row r="2087" spans="78:83">
      <c r="BZ2087" s="2"/>
      <c r="CA2087" s="2"/>
      <c r="CB2087" s="2"/>
      <c r="CC2087" s="2"/>
      <c r="CD2087" s="2"/>
      <c r="CE2087" s="2"/>
    </row>
    <row r="2088" spans="78:83">
      <c r="BZ2088" s="2"/>
      <c r="CA2088" s="2"/>
      <c r="CB2088" s="2"/>
      <c r="CC2088" s="2"/>
      <c r="CD2088" s="2"/>
      <c r="CE2088" s="2"/>
    </row>
    <row r="2089" spans="78:83">
      <c r="BZ2089" s="2"/>
      <c r="CA2089" s="2"/>
      <c r="CB2089" s="2"/>
      <c r="CC2089" s="2"/>
      <c r="CD2089" s="2"/>
      <c r="CE2089" s="2"/>
    </row>
    <row r="2090" spans="78:83">
      <c r="BZ2090" s="2"/>
      <c r="CA2090" s="2"/>
      <c r="CB2090" s="2"/>
      <c r="CC2090" s="2"/>
      <c r="CD2090" s="2"/>
      <c r="CE2090" s="2"/>
    </row>
    <row r="2091" spans="78:83">
      <c r="BZ2091" s="2"/>
      <c r="CA2091" s="2"/>
      <c r="CB2091" s="2"/>
      <c r="CC2091" s="2"/>
      <c r="CD2091" s="2"/>
      <c r="CE2091" s="2"/>
    </row>
    <row r="2092" spans="78:83">
      <c r="BZ2092" s="2"/>
      <c r="CA2092" s="2"/>
      <c r="CB2092" s="2"/>
      <c r="CC2092" s="2"/>
      <c r="CD2092" s="2"/>
      <c r="CE2092" s="2"/>
    </row>
    <row r="2093" spans="78:83">
      <c r="BZ2093" s="2"/>
      <c r="CA2093" s="2"/>
      <c r="CB2093" s="2"/>
      <c r="CC2093" s="2"/>
      <c r="CD2093" s="2"/>
      <c r="CE2093" s="2"/>
    </row>
    <row r="2094" spans="78:83">
      <c r="BZ2094" s="2"/>
      <c r="CA2094" s="2"/>
      <c r="CB2094" s="2"/>
      <c r="CC2094" s="2"/>
      <c r="CD2094" s="2"/>
      <c r="CE2094" s="2"/>
    </row>
    <row r="2095" spans="78:83">
      <c r="BZ2095" s="2"/>
      <c r="CA2095" s="2"/>
      <c r="CB2095" s="2"/>
      <c r="CC2095" s="2"/>
      <c r="CD2095" s="2"/>
      <c r="CE2095" s="2"/>
    </row>
    <row r="2096" spans="78:83">
      <c r="BZ2096" s="2"/>
      <c r="CA2096" s="2"/>
      <c r="CB2096" s="2"/>
      <c r="CC2096" s="2"/>
      <c r="CD2096" s="2"/>
      <c r="CE2096" s="2"/>
    </row>
    <row r="2097" spans="78:83">
      <c r="BZ2097" s="2"/>
      <c r="CA2097" s="2"/>
      <c r="CB2097" s="2"/>
      <c r="CC2097" s="2"/>
      <c r="CD2097" s="2"/>
      <c r="CE2097" s="2"/>
    </row>
    <row r="2098" spans="78:83">
      <c r="BZ2098" s="2"/>
      <c r="CA2098" s="2"/>
      <c r="CB2098" s="2"/>
      <c r="CC2098" s="2"/>
      <c r="CD2098" s="2"/>
      <c r="CE2098" s="2"/>
    </row>
    <row r="2099" spans="78:83">
      <c r="BZ2099" s="2"/>
      <c r="CA2099" s="2"/>
      <c r="CB2099" s="2"/>
      <c r="CC2099" s="2"/>
      <c r="CD2099" s="2"/>
      <c r="CE2099" s="2"/>
    </row>
    <row r="2100" spans="78:83">
      <c r="BZ2100" s="2"/>
      <c r="CA2100" s="2"/>
      <c r="CB2100" s="2"/>
      <c r="CC2100" s="2"/>
      <c r="CD2100" s="2"/>
      <c r="CE2100" s="2"/>
    </row>
    <row r="2101" spans="78:83">
      <c r="BZ2101" s="2"/>
      <c r="CA2101" s="2"/>
      <c r="CB2101" s="2"/>
      <c r="CC2101" s="2"/>
      <c r="CD2101" s="2"/>
      <c r="CE2101" s="2"/>
    </row>
    <row r="2102" spans="78:83">
      <c r="BZ2102" s="2"/>
      <c r="CA2102" s="2"/>
      <c r="CB2102" s="2"/>
      <c r="CC2102" s="2"/>
      <c r="CD2102" s="2"/>
      <c r="CE2102" s="2"/>
    </row>
    <row r="2103" spans="78:83">
      <c r="BZ2103" s="2"/>
      <c r="CA2103" s="2"/>
      <c r="CB2103" s="2"/>
      <c r="CC2103" s="2"/>
      <c r="CD2103" s="2"/>
      <c r="CE2103" s="2"/>
    </row>
    <row r="2104" spans="78:83">
      <c r="BZ2104" s="2"/>
      <c r="CA2104" s="2"/>
      <c r="CB2104" s="2"/>
      <c r="CC2104" s="2"/>
      <c r="CD2104" s="2"/>
      <c r="CE2104" s="2"/>
    </row>
    <row r="2105" spans="78:83">
      <c r="BZ2105" s="2"/>
      <c r="CA2105" s="2"/>
      <c r="CB2105" s="2"/>
      <c r="CC2105" s="2"/>
      <c r="CD2105" s="2"/>
      <c r="CE2105" s="2"/>
    </row>
    <row r="2106" spans="78:83">
      <c r="BZ2106" s="2"/>
      <c r="CA2106" s="2"/>
      <c r="CB2106" s="2"/>
      <c r="CC2106" s="2"/>
      <c r="CD2106" s="2"/>
      <c r="CE2106" s="2"/>
    </row>
    <row r="2107" spans="78:83">
      <c r="BZ2107" s="2"/>
      <c r="CA2107" s="2"/>
      <c r="CB2107" s="2"/>
      <c r="CC2107" s="2"/>
      <c r="CD2107" s="2"/>
      <c r="CE2107" s="2"/>
    </row>
    <row r="2108" spans="78:83">
      <c r="BZ2108" s="2"/>
      <c r="CA2108" s="2"/>
      <c r="CB2108" s="2"/>
      <c r="CC2108" s="2"/>
      <c r="CD2108" s="2"/>
      <c r="CE2108" s="2"/>
    </row>
    <row r="2109" spans="78:83">
      <c r="BZ2109" s="2"/>
      <c r="CA2109" s="2"/>
      <c r="CB2109" s="2"/>
      <c r="CC2109" s="2"/>
      <c r="CD2109" s="2"/>
      <c r="CE2109" s="2"/>
    </row>
    <row r="2110" spans="78:83">
      <c r="BZ2110" s="2"/>
      <c r="CA2110" s="2"/>
      <c r="CB2110" s="2"/>
      <c r="CC2110" s="2"/>
      <c r="CD2110" s="2"/>
      <c r="CE2110" s="2"/>
    </row>
    <row r="2111" spans="78:83">
      <c r="BZ2111" s="2"/>
      <c r="CA2111" s="2"/>
      <c r="CB2111" s="2"/>
      <c r="CC2111" s="2"/>
      <c r="CD2111" s="2"/>
      <c r="CE2111" s="2"/>
    </row>
    <row r="2112" spans="78:83">
      <c r="BZ2112" s="2"/>
      <c r="CA2112" s="2"/>
      <c r="CB2112" s="2"/>
      <c r="CC2112" s="2"/>
      <c r="CD2112" s="2"/>
      <c r="CE2112" s="2"/>
    </row>
    <row r="2113" spans="78:83">
      <c r="BZ2113" s="2"/>
      <c r="CA2113" s="2"/>
      <c r="CB2113" s="2"/>
      <c r="CC2113" s="2"/>
      <c r="CD2113" s="2"/>
      <c r="CE2113" s="2"/>
    </row>
    <row r="2114" spans="78:83">
      <c r="BZ2114" s="2"/>
      <c r="CA2114" s="2"/>
      <c r="CB2114" s="2"/>
      <c r="CC2114" s="2"/>
      <c r="CD2114" s="2"/>
      <c r="CE2114" s="2"/>
    </row>
    <row r="2115" spans="78:83">
      <c r="BZ2115" s="2"/>
      <c r="CA2115" s="2"/>
      <c r="CB2115" s="2"/>
      <c r="CC2115" s="2"/>
      <c r="CD2115" s="2"/>
      <c r="CE2115" s="2"/>
    </row>
    <row r="2116" spans="78:83">
      <c r="BZ2116" s="2"/>
      <c r="CA2116" s="2"/>
      <c r="CB2116" s="2"/>
      <c r="CC2116" s="2"/>
      <c r="CD2116" s="2"/>
      <c r="CE2116" s="2"/>
    </row>
    <row r="2117" spans="78:83">
      <c r="BZ2117" s="2"/>
      <c r="CA2117" s="2"/>
      <c r="CB2117" s="2"/>
      <c r="CC2117" s="2"/>
      <c r="CD2117" s="2"/>
      <c r="CE2117" s="2"/>
    </row>
    <row r="2118" spans="78:83">
      <c r="BZ2118" s="2"/>
      <c r="CA2118" s="2"/>
      <c r="CB2118" s="2"/>
      <c r="CC2118" s="2"/>
      <c r="CD2118" s="2"/>
      <c r="CE2118" s="2"/>
    </row>
    <row r="2119" spans="78:83">
      <c r="BZ2119" s="2"/>
      <c r="CA2119" s="2"/>
      <c r="CB2119" s="2"/>
      <c r="CC2119" s="2"/>
      <c r="CD2119" s="2"/>
      <c r="CE2119" s="2"/>
    </row>
    <row r="2120" spans="78:83">
      <c r="BZ2120" s="2"/>
      <c r="CA2120" s="2"/>
      <c r="CB2120" s="2"/>
      <c r="CC2120" s="2"/>
      <c r="CD2120" s="2"/>
      <c r="CE2120" s="2"/>
    </row>
    <row r="2121" spans="78:83">
      <c r="BZ2121" s="2"/>
      <c r="CA2121" s="2"/>
      <c r="CB2121" s="2"/>
      <c r="CC2121" s="2"/>
      <c r="CD2121" s="2"/>
      <c r="CE2121" s="2"/>
    </row>
    <row r="2122" spans="78:83">
      <c r="BZ2122" s="2"/>
      <c r="CA2122" s="2"/>
      <c r="CB2122" s="2"/>
      <c r="CC2122" s="2"/>
      <c r="CD2122" s="2"/>
      <c r="CE2122" s="2"/>
    </row>
    <row r="2123" spans="78:83">
      <c r="BZ2123" s="2"/>
      <c r="CA2123" s="2"/>
      <c r="CB2123" s="2"/>
      <c r="CC2123" s="2"/>
      <c r="CD2123" s="2"/>
      <c r="CE2123" s="2"/>
    </row>
    <row r="2124" spans="78:83">
      <c r="BZ2124" s="2"/>
      <c r="CA2124" s="2"/>
      <c r="CB2124" s="2"/>
      <c r="CC2124" s="2"/>
      <c r="CD2124" s="2"/>
      <c r="CE2124" s="2"/>
    </row>
    <row r="2125" spans="78:83">
      <c r="BZ2125" s="2"/>
      <c r="CA2125" s="2"/>
      <c r="CB2125" s="2"/>
      <c r="CC2125" s="2"/>
      <c r="CD2125" s="2"/>
      <c r="CE2125" s="2"/>
    </row>
    <row r="2126" spans="78:83">
      <c r="BZ2126" s="2"/>
      <c r="CA2126" s="2"/>
      <c r="CB2126" s="2"/>
      <c r="CC2126" s="2"/>
      <c r="CD2126" s="2"/>
      <c r="CE2126" s="2"/>
    </row>
    <row r="2127" spans="78:83">
      <c r="BZ2127" s="2"/>
      <c r="CA2127" s="2"/>
      <c r="CB2127" s="2"/>
      <c r="CC2127" s="2"/>
      <c r="CD2127" s="2"/>
      <c r="CE2127" s="2"/>
    </row>
    <row r="2128" spans="78:83">
      <c r="BZ2128" s="2"/>
      <c r="CA2128" s="2"/>
      <c r="CB2128" s="2"/>
      <c r="CC2128" s="2"/>
      <c r="CD2128" s="2"/>
      <c r="CE2128" s="2"/>
    </row>
    <row r="2129" spans="78:83">
      <c r="BZ2129" s="2"/>
      <c r="CA2129" s="2"/>
      <c r="CB2129" s="2"/>
      <c r="CC2129" s="2"/>
      <c r="CD2129" s="2"/>
      <c r="CE2129" s="2"/>
    </row>
    <row r="2130" spans="78:83">
      <c r="BZ2130" s="2"/>
      <c r="CA2130" s="2"/>
      <c r="CB2130" s="2"/>
      <c r="CC2130" s="2"/>
      <c r="CD2130" s="2"/>
      <c r="CE2130" s="2"/>
    </row>
    <row r="2131" spans="78:83">
      <c r="BZ2131" s="2"/>
      <c r="CA2131" s="2"/>
      <c r="CB2131" s="2"/>
      <c r="CC2131" s="2"/>
      <c r="CD2131" s="2"/>
      <c r="CE2131" s="2"/>
    </row>
    <row r="2132" spans="78:83">
      <c r="BZ2132" s="2"/>
      <c r="CA2132" s="2"/>
      <c r="CB2132" s="2"/>
      <c r="CC2132" s="2"/>
      <c r="CD2132" s="2"/>
      <c r="CE2132" s="2"/>
    </row>
    <row r="2133" spans="78:83">
      <c r="BZ2133" s="2"/>
      <c r="CA2133" s="2"/>
      <c r="CB2133" s="2"/>
      <c r="CC2133" s="2"/>
      <c r="CD2133" s="2"/>
      <c r="CE2133" s="2"/>
    </row>
    <row r="2134" spans="78:83">
      <c r="BZ2134" s="2"/>
      <c r="CA2134" s="2"/>
      <c r="CB2134" s="2"/>
      <c r="CC2134" s="2"/>
      <c r="CD2134" s="2"/>
      <c r="CE2134" s="2"/>
    </row>
    <row r="2135" spans="78:83">
      <c r="BZ2135" s="2"/>
      <c r="CA2135" s="2"/>
      <c r="CB2135" s="2"/>
      <c r="CC2135" s="2"/>
      <c r="CD2135" s="2"/>
      <c r="CE2135" s="2"/>
    </row>
    <row r="2136" spans="78:83">
      <c r="BZ2136" s="2"/>
      <c r="CA2136" s="2"/>
      <c r="CB2136" s="2"/>
      <c r="CC2136" s="2"/>
      <c r="CD2136" s="2"/>
      <c r="CE2136" s="2"/>
    </row>
    <row r="2137" spans="78:83">
      <c r="BZ2137" s="2"/>
      <c r="CA2137" s="2"/>
      <c r="CB2137" s="2"/>
      <c r="CC2137" s="2"/>
      <c r="CD2137" s="2"/>
      <c r="CE2137" s="2"/>
    </row>
    <row r="2138" spans="78:83">
      <c r="BZ2138" s="2"/>
      <c r="CA2138" s="2"/>
      <c r="CB2138" s="2"/>
      <c r="CC2138" s="2"/>
      <c r="CD2138" s="2"/>
      <c r="CE2138" s="2"/>
    </row>
    <row r="2139" spans="78:83">
      <c r="BZ2139" s="2"/>
      <c r="CA2139" s="2"/>
      <c r="CB2139" s="2"/>
      <c r="CC2139" s="2"/>
      <c r="CD2139" s="2"/>
      <c r="CE2139" s="2"/>
    </row>
    <row r="2140" spans="78:83">
      <c r="BZ2140" s="2"/>
      <c r="CA2140" s="2"/>
      <c r="CB2140" s="2"/>
      <c r="CC2140" s="2"/>
      <c r="CD2140" s="2"/>
      <c r="CE2140" s="2"/>
    </row>
    <row r="2141" spans="78:83">
      <c r="BZ2141" s="2"/>
      <c r="CA2141" s="2"/>
      <c r="CB2141" s="2"/>
      <c r="CC2141" s="2"/>
      <c r="CD2141" s="2"/>
      <c r="CE2141" s="2"/>
    </row>
    <row r="2142" spans="78:83">
      <c r="BZ2142" s="2"/>
      <c r="CA2142" s="2"/>
      <c r="CB2142" s="2"/>
      <c r="CC2142" s="2"/>
      <c r="CD2142" s="2"/>
      <c r="CE2142" s="2"/>
    </row>
    <row r="2143" spans="78:83">
      <c r="BZ2143" s="2"/>
      <c r="CA2143" s="2"/>
      <c r="CB2143" s="2"/>
      <c r="CC2143" s="2"/>
      <c r="CD2143" s="2"/>
      <c r="CE2143" s="2"/>
    </row>
    <row r="2144" spans="78:83">
      <c r="BZ2144" s="2"/>
      <c r="CA2144" s="2"/>
      <c r="CB2144" s="2"/>
      <c r="CC2144" s="2"/>
      <c r="CD2144" s="2"/>
      <c r="CE2144" s="2"/>
    </row>
    <row r="2145" spans="78:83">
      <c r="BZ2145" s="2"/>
      <c r="CA2145" s="2"/>
      <c r="CB2145" s="2"/>
      <c r="CC2145" s="2"/>
      <c r="CD2145" s="2"/>
      <c r="CE2145" s="2"/>
    </row>
    <row r="2146" spans="78:83">
      <c r="BZ2146" s="2"/>
      <c r="CA2146" s="2"/>
      <c r="CB2146" s="2"/>
      <c r="CC2146" s="2"/>
      <c r="CD2146" s="2"/>
      <c r="CE2146" s="2"/>
    </row>
    <row r="2147" spans="78:83">
      <c r="BZ2147" s="2"/>
      <c r="CA2147" s="2"/>
      <c r="CB2147" s="2"/>
      <c r="CC2147" s="2"/>
      <c r="CD2147" s="2"/>
      <c r="CE2147" s="2"/>
    </row>
    <row r="2148" spans="78:83">
      <c r="BZ2148" s="2"/>
      <c r="CA2148" s="2"/>
      <c r="CB2148" s="2"/>
      <c r="CC2148" s="2"/>
      <c r="CD2148" s="2"/>
      <c r="CE2148" s="2"/>
    </row>
    <row r="2149" spans="78:83">
      <c r="BZ2149" s="2"/>
      <c r="CA2149" s="2"/>
      <c r="CB2149" s="2"/>
      <c r="CC2149" s="2"/>
      <c r="CD2149" s="2"/>
      <c r="CE2149" s="2"/>
    </row>
    <row r="2150" spans="78:83">
      <c r="BZ2150" s="2"/>
      <c r="CA2150" s="2"/>
      <c r="CB2150" s="2"/>
      <c r="CC2150" s="2"/>
      <c r="CD2150" s="2"/>
      <c r="CE2150" s="2"/>
    </row>
    <row r="2151" spans="78:83">
      <c r="BZ2151" s="2"/>
      <c r="CA2151" s="2"/>
      <c r="CB2151" s="2"/>
      <c r="CC2151" s="2"/>
      <c r="CD2151" s="2"/>
      <c r="CE2151" s="2"/>
    </row>
    <row r="2152" spans="78:83">
      <c r="BZ2152" s="2"/>
      <c r="CA2152" s="2"/>
      <c r="CB2152" s="2"/>
      <c r="CC2152" s="2"/>
      <c r="CD2152" s="2"/>
      <c r="CE2152" s="2"/>
    </row>
    <row r="2153" spans="78:83">
      <c r="BZ2153" s="2"/>
      <c r="CA2153" s="2"/>
      <c r="CB2153" s="2"/>
      <c r="CC2153" s="2"/>
      <c r="CD2153" s="2"/>
      <c r="CE2153" s="2"/>
    </row>
    <row r="2154" spans="78:83">
      <c r="BZ2154" s="2"/>
      <c r="CA2154" s="2"/>
      <c r="CB2154" s="2"/>
      <c r="CC2154" s="2"/>
      <c r="CD2154" s="2"/>
      <c r="CE2154" s="2"/>
    </row>
    <row r="2155" spans="78:83">
      <c r="BZ2155" s="2"/>
      <c r="CA2155" s="2"/>
      <c r="CB2155" s="2"/>
      <c r="CC2155" s="2"/>
      <c r="CD2155" s="2"/>
      <c r="CE2155" s="2"/>
    </row>
    <row r="2156" spans="78:83">
      <c r="BZ2156" s="2"/>
      <c r="CA2156" s="2"/>
      <c r="CB2156" s="2"/>
      <c r="CC2156" s="2"/>
      <c r="CD2156" s="2"/>
      <c r="CE2156" s="2"/>
    </row>
    <row r="2157" spans="78:83">
      <c r="BZ2157" s="2"/>
      <c r="CA2157" s="2"/>
      <c r="CB2157" s="2"/>
      <c r="CC2157" s="2"/>
      <c r="CD2157" s="2"/>
      <c r="CE2157" s="2"/>
    </row>
    <row r="2158" spans="78:83">
      <c r="BZ2158" s="2"/>
      <c r="CA2158" s="2"/>
      <c r="CB2158" s="2"/>
      <c r="CC2158" s="2"/>
      <c r="CD2158" s="2"/>
      <c r="CE2158" s="2"/>
    </row>
    <row r="2159" spans="78:83">
      <c r="BZ2159" s="2"/>
      <c r="CA2159" s="2"/>
      <c r="CB2159" s="2"/>
      <c r="CC2159" s="2"/>
      <c r="CD2159" s="2"/>
      <c r="CE2159" s="2"/>
    </row>
    <row r="2160" spans="78:83">
      <c r="BZ2160" s="2"/>
      <c r="CA2160" s="2"/>
      <c r="CB2160" s="2"/>
      <c r="CC2160" s="2"/>
      <c r="CD2160" s="2"/>
      <c r="CE2160" s="2"/>
    </row>
    <row r="2161" spans="78:83">
      <c r="BZ2161" s="2"/>
      <c r="CA2161" s="2"/>
      <c r="CB2161" s="2"/>
      <c r="CC2161" s="2"/>
      <c r="CD2161" s="2"/>
      <c r="CE2161" s="2"/>
    </row>
    <row r="2162" spans="78:83">
      <c r="BZ2162" s="2"/>
      <c r="CA2162" s="2"/>
      <c r="CB2162" s="2"/>
      <c r="CC2162" s="2"/>
      <c r="CD2162" s="2"/>
      <c r="CE2162" s="2"/>
    </row>
    <row r="2163" spans="78:83">
      <c r="BZ2163" s="2"/>
      <c r="CA2163" s="2"/>
      <c r="CB2163" s="2"/>
      <c r="CC2163" s="2"/>
      <c r="CD2163" s="2"/>
      <c r="CE2163" s="2"/>
    </row>
    <row r="2164" spans="78:83">
      <c r="BZ2164" s="2"/>
      <c r="CA2164" s="2"/>
      <c r="CB2164" s="2"/>
      <c r="CC2164" s="2"/>
      <c r="CD2164" s="2"/>
      <c r="CE2164" s="2"/>
    </row>
    <row r="2165" spans="78:83">
      <c r="BZ2165" s="2"/>
      <c r="CA2165" s="2"/>
      <c r="CB2165" s="2"/>
      <c r="CC2165" s="2"/>
      <c r="CD2165" s="2"/>
      <c r="CE2165" s="2"/>
    </row>
    <row r="2166" spans="78:83">
      <c r="BZ2166" s="2"/>
      <c r="CA2166" s="2"/>
      <c r="CB2166" s="2"/>
      <c r="CC2166" s="2"/>
      <c r="CD2166" s="2"/>
      <c r="CE2166" s="2"/>
    </row>
    <row r="2167" spans="78:83">
      <c r="BZ2167" s="2"/>
      <c r="CA2167" s="2"/>
      <c r="CB2167" s="2"/>
      <c r="CC2167" s="2"/>
      <c r="CD2167" s="2"/>
      <c r="CE2167" s="2"/>
    </row>
    <row r="2168" spans="78:83">
      <c r="BZ2168" s="2"/>
      <c r="CA2168" s="2"/>
      <c r="CB2168" s="2"/>
      <c r="CC2168" s="2"/>
      <c r="CD2168" s="2"/>
      <c r="CE2168" s="2"/>
    </row>
    <row r="2169" spans="78:83">
      <c r="BZ2169" s="2"/>
      <c r="CA2169" s="2"/>
      <c r="CB2169" s="2"/>
      <c r="CC2169" s="2"/>
      <c r="CD2169" s="2"/>
      <c r="CE2169" s="2"/>
    </row>
    <row r="2170" spans="78:83">
      <c r="BZ2170" s="2"/>
      <c r="CA2170" s="2"/>
      <c r="CB2170" s="2"/>
      <c r="CC2170" s="2"/>
      <c r="CD2170" s="2"/>
      <c r="CE2170" s="2"/>
    </row>
    <row r="2171" spans="78:83">
      <c r="BZ2171" s="2"/>
      <c r="CA2171" s="2"/>
      <c r="CB2171" s="2"/>
      <c r="CC2171" s="2"/>
      <c r="CD2171" s="2"/>
      <c r="CE2171" s="2"/>
    </row>
    <row r="2172" spans="78:83">
      <c r="BZ2172" s="2"/>
      <c r="CA2172" s="2"/>
      <c r="CB2172" s="2"/>
      <c r="CC2172" s="2"/>
      <c r="CD2172" s="2"/>
      <c r="CE2172" s="2"/>
    </row>
    <row r="2173" spans="78:83">
      <c r="BZ2173" s="2"/>
      <c r="CA2173" s="2"/>
      <c r="CB2173" s="2"/>
      <c r="CC2173" s="2"/>
      <c r="CD2173" s="2"/>
      <c r="CE2173" s="2"/>
    </row>
    <row r="2174" spans="78:83">
      <c r="BZ2174" s="2"/>
      <c r="CA2174" s="2"/>
      <c r="CB2174" s="2"/>
      <c r="CC2174" s="2"/>
      <c r="CD2174" s="2"/>
      <c r="CE2174" s="2"/>
    </row>
    <row r="2175" spans="78:83">
      <c r="BZ2175" s="2"/>
      <c r="CA2175" s="2"/>
      <c r="CB2175" s="2"/>
      <c r="CC2175" s="2"/>
      <c r="CD2175" s="2"/>
      <c r="CE2175" s="2"/>
    </row>
    <row r="2176" spans="78:83">
      <c r="BZ2176" s="2"/>
      <c r="CA2176" s="2"/>
      <c r="CB2176" s="2"/>
      <c r="CC2176" s="2"/>
      <c r="CD2176" s="2"/>
      <c r="CE2176" s="2"/>
    </row>
    <row r="2177" spans="78:83">
      <c r="BZ2177" s="2"/>
      <c r="CA2177" s="2"/>
      <c r="CB2177" s="2"/>
      <c r="CC2177" s="2"/>
      <c r="CD2177" s="2"/>
      <c r="CE2177" s="2"/>
    </row>
    <row r="2178" spans="78:83">
      <c r="BZ2178" s="2"/>
      <c r="CA2178" s="2"/>
      <c r="CB2178" s="2"/>
      <c r="CC2178" s="2"/>
      <c r="CD2178" s="2"/>
      <c r="CE2178" s="2"/>
    </row>
    <row r="2179" spans="78:83">
      <c r="BZ2179" s="2"/>
      <c r="CA2179" s="2"/>
      <c r="CB2179" s="2"/>
      <c r="CC2179" s="2"/>
      <c r="CD2179" s="2"/>
      <c r="CE2179" s="2"/>
    </row>
    <row r="2180" spans="78:83">
      <c r="BZ2180" s="2"/>
      <c r="CA2180" s="2"/>
      <c r="CB2180" s="2"/>
      <c r="CC2180" s="2"/>
      <c r="CD2180" s="2"/>
      <c r="CE2180" s="2"/>
    </row>
    <row r="2181" spans="78:83">
      <c r="BZ2181" s="2"/>
      <c r="CA2181" s="2"/>
      <c r="CB2181" s="2"/>
      <c r="CC2181" s="2"/>
      <c r="CD2181" s="2"/>
      <c r="CE2181" s="2"/>
    </row>
    <row r="2182" spans="78:83">
      <c r="BZ2182" s="2"/>
      <c r="CA2182" s="2"/>
      <c r="CB2182" s="2"/>
      <c r="CC2182" s="2"/>
      <c r="CD2182" s="2"/>
      <c r="CE2182" s="2"/>
    </row>
    <row r="2183" spans="78:83">
      <c r="BZ2183" s="2"/>
      <c r="CA2183" s="2"/>
      <c r="CB2183" s="2"/>
      <c r="CC2183" s="2"/>
      <c r="CD2183" s="2"/>
      <c r="CE2183" s="2"/>
    </row>
    <row r="2184" spans="78:83">
      <c r="BZ2184" s="2"/>
      <c r="CA2184" s="2"/>
      <c r="CB2184" s="2"/>
      <c r="CC2184" s="2"/>
      <c r="CD2184" s="2"/>
      <c r="CE2184" s="2"/>
    </row>
    <row r="2185" spans="78:83">
      <c r="BZ2185" s="2"/>
      <c r="CA2185" s="2"/>
      <c r="CB2185" s="2"/>
      <c r="CC2185" s="2"/>
      <c r="CD2185" s="2"/>
      <c r="CE2185" s="2"/>
    </row>
    <row r="2186" spans="78:83">
      <c r="BZ2186" s="2"/>
      <c r="CA2186" s="2"/>
      <c r="CB2186" s="2"/>
      <c r="CC2186" s="2"/>
      <c r="CD2186" s="2"/>
      <c r="CE2186" s="2"/>
    </row>
    <row r="2187" spans="78:83">
      <c r="BZ2187" s="2"/>
      <c r="CA2187" s="2"/>
      <c r="CB2187" s="2"/>
      <c r="CC2187" s="2"/>
      <c r="CD2187" s="2"/>
      <c r="CE2187" s="2"/>
    </row>
    <row r="2188" spans="78:83">
      <c r="BZ2188" s="2"/>
      <c r="CA2188" s="2"/>
      <c r="CB2188" s="2"/>
      <c r="CC2188" s="2"/>
      <c r="CD2188" s="2"/>
      <c r="CE2188" s="2"/>
    </row>
    <row r="2189" spans="78:83">
      <c r="BZ2189" s="2"/>
      <c r="CA2189" s="2"/>
      <c r="CB2189" s="2"/>
      <c r="CC2189" s="2"/>
      <c r="CD2189" s="2"/>
      <c r="CE2189" s="2"/>
    </row>
    <row r="2190" spans="78:83">
      <c r="BZ2190" s="2"/>
      <c r="CA2190" s="2"/>
      <c r="CB2190" s="2"/>
      <c r="CC2190" s="2"/>
      <c r="CD2190" s="2"/>
      <c r="CE2190" s="2"/>
    </row>
    <row r="2191" spans="78:83">
      <c r="BZ2191" s="2"/>
      <c r="CA2191" s="2"/>
      <c r="CB2191" s="2"/>
      <c r="CC2191" s="2"/>
      <c r="CD2191" s="2"/>
      <c r="CE2191" s="2"/>
    </row>
    <row r="2192" spans="78:83">
      <c r="BZ2192" s="2"/>
      <c r="CA2192" s="2"/>
      <c r="CB2192" s="2"/>
      <c r="CC2192" s="2"/>
      <c r="CD2192" s="2"/>
      <c r="CE2192" s="2"/>
    </row>
    <row r="2193" spans="78:83">
      <c r="BZ2193" s="2"/>
      <c r="CA2193" s="2"/>
      <c r="CB2193" s="2"/>
      <c r="CC2193" s="2"/>
      <c r="CD2193" s="2"/>
      <c r="CE2193" s="2"/>
    </row>
    <row r="2194" spans="78:83">
      <c r="BZ2194" s="2"/>
      <c r="CA2194" s="2"/>
      <c r="CB2194" s="2"/>
      <c r="CC2194" s="2"/>
      <c r="CD2194" s="2"/>
      <c r="CE2194" s="2"/>
    </row>
    <row r="2195" spans="78:83">
      <c r="BZ2195" s="2"/>
      <c r="CA2195" s="2"/>
      <c r="CB2195" s="2"/>
      <c r="CC2195" s="2"/>
      <c r="CD2195" s="2"/>
      <c r="CE2195" s="2"/>
    </row>
    <row r="2196" spans="78:83">
      <c r="BZ2196" s="2"/>
      <c r="CA2196" s="2"/>
      <c r="CB2196" s="2"/>
      <c r="CC2196" s="2"/>
      <c r="CD2196" s="2"/>
      <c r="CE2196" s="2"/>
    </row>
    <row r="2197" spans="78:83">
      <c r="BZ2197" s="2"/>
      <c r="CA2197" s="2"/>
      <c r="CB2197" s="2"/>
      <c r="CC2197" s="2"/>
      <c r="CD2197" s="2"/>
      <c r="CE2197" s="2"/>
    </row>
    <row r="2198" spans="78:83">
      <c r="BZ2198" s="2"/>
      <c r="CA2198" s="2"/>
      <c r="CB2198" s="2"/>
      <c r="CC2198" s="2"/>
      <c r="CD2198" s="2"/>
      <c r="CE2198" s="2"/>
    </row>
    <row r="2199" spans="78:83">
      <c r="BZ2199" s="2"/>
      <c r="CA2199" s="2"/>
      <c r="CB2199" s="2"/>
      <c r="CC2199" s="2"/>
      <c r="CD2199" s="2"/>
      <c r="CE2199" s="2"/>
    </row>
    <row r="2200" spans="78:83">
      <c r="BZ2200" s="2"/>
      <c r="CA2200" s="2"/>
      <c r="CB2200" s="2"/>
      <c r="CC2200" s="2"/>
      <c r="CD2200" s="2"/>
      <c r="CE2200" s="2"/>
    </row>
    <row r="2201" spans="78:83">
      <c r="BZ2201" s="2"/>
      <c r="CA2201" s="2"/>
      <c r="CB2201" s="2"/>
      <c r="CC2201" s="2"/>
      <c r="CD2201" s="2"/>
      <c r="CE2201" s="2"/>
    </row>
    <row r="2202" spans="78:83">
      <c r="BZ2202" s="2"/>
      <c r="CA2202" s="2"/>
      <c r="CB2202" s="2"/>
      <c r="CC2202" s="2"/>
      <c r="CD2202" s="2"/>
      <c r="CE2202" s="2"/>
    </row>
    <row r="2203" spans="78:83">
      <c r="BZ2203" s="2"/>
      <c r="CA2203" s="2"/>
      <c r="CB2203" s="2"/>
      <c r="CC2203" s="2"/>
      <c r="CD2203" s="2"/>
      <c r="CE2203" s="2"/>
    </row>
    <row r="2204" spans="78:83">
      <c r="BZ2204" s="2"/>
      <c r="CA2204" s="2"/>
      <c r="CB2204" s="2"/>
      <c r="CC2204" s="2"/>
      <c r="CD2204" s="2"/>
      <c r="CE2204" s="2"/>
    </row>
    <row r="2205" spans="78:83">
      <c r="BZ2205" s="2"/>
      <c r="CA2205" s="2"/>
      <c r="CB2205" s="2"/>
      <c r="CC2205" s="2"/>
      <c r="CD2205" s="2"/>
      <c r="CE2205" s="2"/>
    </row>
    <row r="2206" spans="78:83">
      <c r="BZ2206" s="2"/>
      <c r="CA2206" s="2"/>
      <c r="CB2206" s="2"/>
      <c r="CC2206" s="2"/>
      <c r="CD2206" s="2"/>
      <c r="CE2206" s="2"/>
    </row>
    <row r="2207" spans="78:83">
      <c r="BZ2207" s="2"/>
      <c r="CA2207" s="2"/>
      <c r="CB2207" s="2"/>
      <c r="CC2207" s="2"/>
      <c r="CD2207" s="2"/>
      <c r="CE2207" s="2"/>
    </row>
    <row r="2208" spans="78:83">
      <c r="BZ2208" s="2"/>
      <c r="CA2208" s="2"/>
      <c r="CB2208" s="2"/>
      <c r="CC2208" s="2"/>
      <c r="CD2208" s="2"/>
      <c r="CE2208" s="2"/>
    </row>
    <row r="2209" spans="78:83">
      <c r="BZ2209" s="2"/>
      <c r="CA2209" s="2"/>
      <c r="CB2209" s="2"/>
      <c r="CC2209" s="2"/>
      <c r="CD2209" s="2"/>
      <c r="CE2209" s="2"/>
    </row>
    <row r="2210" spans="78:83">
      <c r="BZ2210" s="2"/>
      <c r="CA2210" s="2"/>
      <c r="CB2210" s="2"/>
      <c r="CC2210" s="2"/>
      <c r="CD2210" s="2"/>
      <c r="CE2210" s="2"/>
    </row>
    <row r="2211" spans="78:83">
      <c r="BZ2211" s="2"/>
      <c r="CA2211" s="2"/>
      <c r="CB2211" s="2"/>
      <c r="CC2211" s="2"/>
      <c r="CD2211" s="2"/>
      <c r="CE2211" s="2"/>
    </row>
    <row r="2212" spans="78:83">
      <c r="BZ2212" s="2"/>
      <c r="CA2212" s="2"/>
      <c r="CB2212" s="2"/>
      <c r="CC2212" s="2"/>
      <c r="CD2212" s="2"/>
      <c r="CE2212" s="2"/>
    </row>
    <row r="2213" spans="78:83">
      <c r="BZ2213" s="2"/>
      <c r="CA2213" s="2"/>
      <c r="CB2213" s="2"/>
      <c r="CC2213" s="2"/>
      <c r="CD2213" s="2"/>
      <c r="CE2213" s="2"/>
    </row>
    <row r="2214" spans="78:83">
      <c r="BZ2214" s="2"/>
      <c r="CA2214" s="2"/>
      <c r="CB2214" s="2"/>
      <c r="CC2214" s="2"/>
      <c r="CD2214" s="2"/>
      <c r="CE2214" s="2"/>
    </row>
    <row r="2215" spans="78:83">
      <c r="BZ2215" s="2"/>
      <c r="CA2215" s="2"/>
      <c r="CB2215" s="2"/>
      <c r="CC2215" s="2"/>
      <c r="CD2215" s="2"/>
      <c r="CE2215" s="2"/>
    </row>
    <row r="2216" spans="78:83">
      <c r="BZ2216" s="2"/>
      <c r="CA2216" s="2"/>
      <c r="CB2216" s="2"/>
      <c r="CC2216" s="2"/>
      <c r="CD2216" s="2"/>
      <c r="CE2216" s="2"/>
    </row>
    <row r="2217" spans="78:83">
      <c r="BZ2217" s="2"/>
      <c r="CA2217" s="2"/>
      <c r="CB2217" s="2"/>
      <c r="CC2217" s="2"/>
      <c r="CD2217" s="2"/>
      <c r="CE2217" s="2"/>
    </row>
    <row r="2218" spans="78:83">
      <c r="BZ2218" s="2"/>
      <c r="CA2218" s="2"/>
      <c r="CB2218" s="2"/>
      <c r="CC2218" s="2"/>
      <c r="CD2218" s="2"/>
      <c r="CE2218" s="2"/>
    </row>
    <row r="2219" spans="78:83">
      <c r="BZ2219" s="2"/>
      <c r="CA2219" s="2"/>
      <c r="CB2219" s="2"/>
      <c r="CC2219" s="2"/>
      <c r="CD2219" s="2"/>
      <c r="CE2219" s="2"/>
    </row>
    <row r="2220" spans="78:83">
      <c r="BZ2220" s="2"/>
      <c r="CA2220" s="2"/>
      <c r="CB2220" s="2"/>
      <c r="CC2220" s="2"/>
      <c r="CD2220" s="2"/>
      <c r="CE2220" s="2"/>
    </row>
    <row r="2221" spans="78:83">
      <c r="BZ2221" s="2"/>
      <c r="CA2221" s="2"/>
      <c r="CB2221" s="2"/>
      <c r="CC2221" s="2"/>
      <c r="CD2221" s="2"/>
      <c r="CE2221" s="2"/>
    </row>
    <row r="2222" spans="78:83">
      <c r="BZ2222" s="2"/>
      <c r="CA2222" s="2"/>
      <c r="CB2222" s="2"/>
      <c r="CC2222" s="2"/>
      <c r="CD2222" s="2"/>
      <c r="CE2222" s="2"/>
    </row>
    <row r="2223" spans="78:83">
      <c r="BZ2223" s="2"/>
      <c r="CA2223" s="2"/>
      <c r="CB2223" s="2"/>
      <c r="CC2223" s="2"/>
      <c r="CD2223" s="2"/>
      <c r="CE2223" s="2"/>
    </row>
    <row r="2224" spans="78:83">
      <c r="BZ2224" s="2"/>
      <c r="CA2224" s="2"/>
      <c r="CB2224" s="2"/>
      <c r="CC2224" s="2"/>
      <c r="CD2224" s="2"/>
      <c r="CE2224" s="2"/>
    </row>
    <row r="2225" spans="78:83">
      <c r="BZ2225" s="2"/>
      <c r="CA2225" s="2"/>
      <c r="CB2225" s="2"/>
      <c r="CC2225" s="2"/>
      <c r="CD2225" s="2"/>
      <c r="CE2225" s="2"/>
    </row>
    <row r="2226" spans="78:83">
      <c r="BZ2226" s="2"/>
      <c r="CA2226" s="2"/>
      <c r="CB2226" s="2"/>
      <c r="CC2226" s="2"/>
      <c r="CD2226" s="2"/>
      <c r="CE2226" s="2"/>
    </row>
    <row r="2227" spans="78:83">
      <c r="BZ2227" s="2"/>
      <c r="CA2227" s="2"/>
      <c r="CB2227" s="2"/>
      <c r="CC2227" s="2"/>
      <c r="CD2227" s="2"/>
      <c r="CE2227" s="2"/>
    </row>
    <row r="2228" spans="78:83">
      <c r="BZ2228" s="2"/>
      <c r="CA2228" s="2"/>
      <c r="CB2228" s="2"/>
      <c r="CC2228" s="2"/>
      <c r="CD2228" s="2"/>
      <c r="CE2228" s="2"/>
    </row>
    <row r="2229" spans="78:83">
      <c r="BZ2229" s="2"/>
      <c r="CA2229" s="2"/>
      <c r="CB2229" s="2"/>
      <c r="CC2229" s="2"/>
      <c r="CD2229" s="2"/>
      <c r="CE2229" s="2"/>
    </row>
    <row r="2230" spans="78:83">
      <c r="BZ2230" s="2"/>
      <c r="CA2230" s="2"/>
      <c r="CB2230" s="2"/>
      <c r="CC2230" s="2"/>
      <c r="CD2230" s="2"/>
      <c r="CE2230" s="2"/>
    </row>
    <row r="2231" spans="78:83">
      <c r="BZ2231" s="2"/>
      <c r="CA2231" s="2"/>
      <c r="CB2231" s="2"/>
      <c r="CC2231" s="2"/>
      <c r="CD2231" s="2"/>
      <c r="CE2231" s="2"/>
    </row>
    <row r="2232" spans="78:83">
      <c r="BZ2232" s="2"/>
      <c r="CA2232" s="2"/>
      <c r="CB2232" s="2"/>
      <c r="CC2232" s="2"/>
      <c r="CD2232" s="2"/>
      <c r="CE2232" s="2"/>
    </row>
    <row r="2233" spans="78:83">
      <c r="BZ2233" s="2"/>
      <c r="CA2233" s="2"/>
      <c r="CB2233" s="2"/>
      <c r="CC2233" s="2"/>
      <c r="CD2233" s="2"/>
      <c r="CE2233" s="2"/>
    </row>
    <row r="2234" spans="78:83">
      <c r="BZ2234" s="2"/>
      <c r="CA2234" s="2"/>
      <c r="CB2234" s="2"/>
      <c r="CC2234" s="2"/>
      <c r="CD2234" s="2"/>
      <c r="CE2234" s="2"/>
    </row>
    <row r="2235" spans="78:83">
      <c r="BZ2235" s="2"/>
      <c r="CA2235" s="2"/>
      <c r="CB2235" s="2"/>
      <c r="CC2235" s="2"/>
      <c r="CD2235" s="2"/>
      <c r="CE2235" s="2"/>
    </row>
    <row r="2236" spans="78:83">
      <c r="BZ2236" s="2"/>
      <c r="CA2236" s="2"/>
      <c r="CB2236" s="2"/>
      <c r="CC2236" s="2"/>
      <c r="CD2236" s="2"/>
      <c r="CE2236" s="2"/>
    </row>
    <row r="2237" spans="78:83">
      <c r="BZ2237" s="2"/>
      <c r="CA2237" s="2"/>
      <c r="CB2237" s="2"/>
      <c r="CC2237" s="2"/>
      <c r="CD2237" s="2"/>
      <c r="CE2237" s="2"/>
    </row>
    <row r="2238" spans="78:83">
      <c r="BZ2238" s="2"/>
      <c r="CA2238" s="2"/>
      <c r="CB2238" s="2"/>
      <c r="CC2238" s="2"/>
      <c r="CD2238" s="2"/>
      <c r="CE2238" s="2"/>
    </row>
    <row r="2239" spans="78:83">
      <c r="BZ2239" s="2"/>
      <c r="CA2239" s="2"/>
      <c r="CB2239" s="2"/>
      <c r="CC2239" s="2"/>
      <c r="CD2239" s="2"/>
      <c r="CE2239" s="2"/>
    </row>
    <row r="2240" spans="78:83">
      <c r="BZ2240" s="2"/>
      <c r="CA2240" s="2"/>
      <c r="CB2240" s="2"/>
      <c r="CC2240" s="2"/>
      <c r="CD2240" s="2"/>
      <c r="CE2240" s="2"/>
    </row>
    <row r="2241" spans="78:83">
      <c r="BZ2241" s="2"/>
      <c r="CA2241" s="2"/>
      <c r="CB2241" s="2"/>
      <c r="CC2241" s="2"/>
      <c r="CD2241" s="2"/>
      <c r="CE2241" s="2"/>
    </row>
    <row r="2242" spans="78:83">
      <c r="BZ2242" s="2"/>
      <c r="CA2242" s="2"/>
      <c r="CB2242" s="2"/>
      <c r="CC2242" s="2"/>
      <c r="CD2242" s="2"/>
      <c r="CE2242" s="2"/>
    </row>
    <row r="2243" spans="78:83">
      <c r="BZ2243" s="2"/>
      <c r="CA2243" s="2"/>
      <c r="CB2243" s="2"/>
      <c r="CC2243" s="2"/>
      <c r="CD2243" s="2"/>
      <c r="CE2243" s="2"/>
    </row>
    <row r="2244" spans="78:83">
      <c r="BZ2244" s="2"/>
      <c r="CA2244" s="2"/>
      <c r="CB2244" s="2"/>
      <c r="CC2244" s="2"/>
      <c r="CD2244" s="2"/>
      <c r="CE2244" s="2"/>
    </row>
    <row r="2245" spans="78:83">
      <c r="BZ2245" s="2"/>
      <c r="CA2245" s="2"/>
      <c r="CB2245" s="2"/>
      <c r="CC2245" s="2"/>
      <c r="CD2245" s="2"/>
      <c r="CE2245" s="2"/>
    </row>
    <row r="2246" spans="78:83">
      <c r="BZ2246" s="2"/>
      <c r="CA2246" s="2"/>
      <c r="CB2246" s="2"/>
      <c r="CC2246" s="2"/>
      <c r="CD2246" s="2"/>
      <c r="CE2246" s="2"/>
    </row>
    <row r="2247" spans="78:83">
      <c r="BZ2247" s="2"/>
      <c r="CA2247" s="2"/>
      <c r="CB2247" s="2"/>
      <c r="CC2247" s="2"/>
      <c r="CD2247" s="2"/>
      <c r="CE2247" s="2"/>
    </row>
    <row r="2248" spans="78:83">
      <c r="BZ2248" s="2"/>
      <c r="CA2248" s="2"/>
      <c r="CB2248" s="2"/>
      <c r="CC2248" s="2"/>
      <c r="CD2248" s="2"/>
      <c r="CE2248" s="2"/>
    </row>
    <row r="2249" spans="78:83">
      <c r="BZ2249" s="2"/>
      <c r="CA2249" s="2"/>
      <c r="CB2249" s="2"/>
      <c r="CC2249" s="2"/>
      <c r="CD2249" s="2"/>
      <c r="CE2249" s="2"/>
    </row>
    <row r="2250" spans="78:83">
      <c r="BZ2250" s="2"/>
      <c r="CA2250" s="2"/>
      <c r="CB2250" s="2"/>
      <c r="CC2250" s="2"/>
      <c r="CD2250" s="2"/>
      <c r="CE2250" s="2"/>
    </row>
    <row r="2251" spans="78:83">
      <c r="BZ2251" s="2"/>
      <c r="CA2251" s="2"/>
      <c r="CB2251" s="2"/>
      <c r="CC2251" s="2"/>
      <c r="CD2251" s="2"/>
      <c r="CE2251" s="2"/>
    </row>
    <row r="2252" spans="78:83">
      <c r="BZ2252" s="2"/>
      <c r="CA2252" s="2"/>
      <c r="CB2252" s="2"/>
      <c r="CC2252" s="2"/>
      <c r="CD2252" s="2"/>
      <c r="CE2252" s="2"/>
    </row>
    <row r="2253" spans="78:83">
      <c r="BZ2253" s="2"/>
      <c r="CA2253" s="2"/>
      <c r="CB2253" s="2"/>
      <c r="CC2253" s="2"/>
      <c r="CD2253" s="2"/>
      <c r="CE2253" s="2"/>
    </row>
    <row r="2254" spans="78:83">
      <c r="BZ2254" s="2"/>
      <c r="CA2254" s="2"/>
      <c r="CB2254" s="2"/>
      <c r="CC2254" s="2"/>
      <c r="CD2254" s="2"/>
      <c r="CE2254" s="2"/>
    </row>
    <row r="2255" spans="78:83">
      <c r="BZ2255" s="2"/>
      <c r="CA2255" s="2"/>
      <c r="CB2255" s="2"/>
      <c r="CC2255" s="2"/>
      <c r="CD2255" s="2"/>
      <c r="CE2255" s="2"/>
    </row>
    <row r="2256" spans="78:83">
      <c r="BZ2256" s="2"/>
      <c r="CA2256" s="2"/>
      <c r="CB2256" s="2"/>
      <c r="CC2256" s="2"/>
      <c r="CD2256" s="2"/>
      <c r="CE2256" s="2"/>
    </row>
    <row r="2257" spans="78:83">
      <c r="BZ2257" s="2"/>
      <c r="CA2257" s="2"/>
      <c r="CB2257" s="2"/>
      <c r="CC2257" s="2"/>
      <c r="CD2257" s="2"/>
      <c r="CE2257" s="2"/>
    </row>
    <row r="2258" spans="78:83">
      <c r="BZ2258" s="2"/>
      <c r="CA2258" s="2"/>
      <c r="CB2258" s="2"/>
      <c r="CC2258" s="2"/>
      <c r="CD2258" s="2"/>
      <c r="CE2258" s="2"/>
    </row>
    <row r="2259" spans="78:83">
      <c r="BZ2259" s="2"/>
      <c r="CA2259" s="2"/>
      <c r="CB2259" s="2"/>
      <c r="CC2259" s="2"/>
      <c r="CD2259" s="2"/>
      <c r="CE2259" s="2"/>
    </row>
    <row r="2260" spans="78:83">
      <c r="BZ2260" s="2"/>
      <c r="CA2260" s="2"/>
      <c r="CB2260" s="2"/>
      <c r="CC2260" s="2"/>
      <c r="CD2260" s="2"/>
      <c r="CE2260" s="2"/>
    </row>
    <row r="2261" spans="78:83">
      <c r="BZ2261" s="2"/>
      <c r="CA2261" s="2"/>
      <c r="CB2261" s="2"/>
      <c r="CC2261" s="2"/>
      <c r="CD2261" s="2"/>
      <c r="CE2261" s="2"/>
    </row>
    <row r="2262" spans="78:83">
      <c r="BZ2262" s="2"/>
      <c r="CA2262" s="2"/>
      <c r="CB2262" s="2"/>
      <c r="CC2262" s="2"/>
      <c r="CD2262" s="2"/>
      <c r="CE2262" s="2"/>
    </row>
    <row r="2263" spans="78:83">
      <c r="BZ2263" s="2"/>
      <c r="CA2263" s="2"/>
      <c r="CB2263" s="2"/>
      <c r="CC2263" s="2"/>
      <c r="CD2263" s="2"/>
      <c r="CE2263" s="2"/>
    </row>
    <row r="2264" spans="78:83">
      <c r="BZ2264" s="2"/>
      <c r="CA2264" s="2"/>
      <c r="CB2264" s="2"/>
      <c r="CC2264" s="2"/>
      <c r="CD2264" s="2"/>
      <c r="CE2264" s="2"/>
    </row>
    <row r="2265" spans="78:83">
      <c r="BZ2265" s="2"/>
      <c r="CA2265" s="2"/>
      <c r="CB2265" s="2"/>
      <c r="CC2265" s="2"/>
      <c r="CD2265" s="2"/>
      <c r="CE2265" s="2"/>
    </row>
    <row r="2266" spans="78:83">
      <c r="BZ2266" s="2"/>
      <c r="CA2266" s="2"/>
      <c r="CB2266" s="2"/>
      <c r="CC2266" s="2"/>
      <c r="CD2266" s="2"/>
      <c r="CE2266" s="2"/>
    </row>
    <row r="2267" spans="78:83">
      <c r="BZ2267" s="2"/>
      <c r="CA2267" s="2"/>
      <c r="CB2267" s="2"/>
      <c r="CC2267" s="2"/>
      <c r="CD2267" s="2"/>
      <c r="CE2267" s="2"/>
    </row>
    <row r="2268" spans="78:83">
      <c r="BZ2268" s="2"/>
      <c r="CA2268" s="2"/>
      <c r="CB2268" s="2"/>
      <c r="CC2268" s="2"/>
      <c r="CD2268" s="2"/>
      <c r="CE2268" s="2"/>
    </row>
    <row r="2269" spans="78:83">
      <c r="BZ2269" s="2"/>
      <c r="CA2269" s="2"/>
      <c r="CB2269" s="2"/>
      <c r="CC2269" s="2"/>
      <c r="CD2269" s="2"/>
      <c r="CE2269" s="2"/>
    </row>
    <row r="2270" spans="78:83">
      <c r="BZ2270" s="2"/>
      <c r="CA2270" s="2"/>
      <c r="CB2270" s="2"/>
      <c r="CC2270" s="2"/>
      <c r="CD2270" s="2"/>
      <c r="CE2270" s="2"/>
    </row>
    <row r="2271" spans="78:83">
      <c r="BZ2271" s="2"/>
      <c r="CA2271" s="2"/>
      <c r="CB2271" s="2"/>
      <c r="CC2271" s="2"/>
      <c r="CD2271" s="2"/>
      <c r="CE2271" s="2"/>
    </row>
    <row r="2272" spans="78:83">
      <c r="BZ2272" s="2"/>
      <c r="CA2272" s="2"/>
      <c r="CB2272" s="2"/>
      <c r="CC2272" s="2"/>
      <c r="CD2272" s="2"/>
      <c r="CE2272" s="2"/>
    </row>
    <row r="2273" spans="78:83">
      <c r="BZ2273" s="2"/>
      <c r="CA2273" s="2"/>
      <c r="CB2273" s="2"/>
      <c r="CC2273" s="2"/>
      <c r="CD2273" s="2"/>
      <c r="CE2273" s="2"/>
    </row>
    <row r="2274" spans="78:83">
      <c r="BZ2274" s="2"/>
      <c r="CA2274" s="2"/>
      <c r="CB2274" s="2"/>
      <c r="CC2274" s="2"/>
      <c r="CD2274" s="2"/>
      <c r="CE2274" s="2"/>
    </row>
    <row r="2275" spans="78:83">
      <c r="BZ2275" s="2"/>
      <c r="CA2275" s="2"/>
      <c r="CB2275" s="2"/>
      <c r="CC2275" s="2"/>
      <c r="CD2275" s="2"/>
      <c r="CE2275" s="2"/>
    </row>
    <row r="2276" spans="78:83">
      <c r="BZ2276" s="2"/>
      <c r="CA2276" s="2"/>
      <c r="CB2276" s="2"/>
      <c r="CC2276" s="2"/>
      <c r="CD2276" s="2"/>
      <c r="CE2276" s="2"/>
    </row>
    <row r="2277" spans="78:83">
      <c r="BZ2277" s="2"/>
      <c r="CA2277" s="2"/>
      <c r="CB2277" s="2"/>
      <c r="CC2277" s="2"/>
      <c r="CD2277" s="2"/>
      <c r="CE2277" s="2"/>
    </row>
    <row r="2278" spans="78:83">
      <c r="BZ2278" s="2"/>
      <c r="CA2278" s="2"/>
      <c r="CB2278" s="2"/>
      <c r="CC2278" s="2"/>
      <c r="CD2278" s="2"/>
      <c r="CE2278" s="2"/>
    </row>
    <row r="2279" spans="78:83">
      <c r="BZ2279" s="2"/>
      <c r="CA2279" s="2"/>
      <c r="CB2279" s="2"/>
      <c r="CC2279" s="2"/>
      <c r="CD2279" s="2"/>
      <c r="CE2279" s="2"/>
    </row>
    <row r="2280" spans="78:83">
      <c r="BZ2280" s="2"/>
      <c r="CA2280" s="2"/>
      <c r="CB2280" s="2"/>
      <c r="CC2280" s="2"/>
      <c r="CD2280" s="2"/>
      <c r="CE2280" s="2"/>
    </row>
    <row r="2281" spans="78:83">
      <c r="BZ2281" s="2"/>
      <c r="CA2281" s="2"/>
      <c r="CB2281" s="2"/>
      <c r="CC2281" s="2"/>
      <c r="CD2281" s="2"/>
      <c r="CE2281" s="2"/>
    </row>
    <row r="2282" spans="78:83">
      <c r="BZ2282" s="2"/>
      <c r="CA2282" s="2"/>
      <c r="CB2282" s="2"/>
      <c r="CC2282" s="2"/>
      <c r="CD2282" s="2"/>
      <c r="CE2282" s="2"/>
    </row>
    <row r="2283" spans="78:83">
      <c r="BZ2283" s="2"/>
      <c r="CA2283" s="2"/>
      <c r="CB2283" s="2"/>
      <c r="CC2283" s="2"/>
      <c r="CD2283" s="2"/>
      <c r="CE2283" s="2"/>
    </row>
    <row r="2284" spans="78:83">
      <c r="BZ2284" s="2"/>
      <c r="CA2284" s="2"/>
      <c r="CB2284" s="2"/>
      <c r="CC2284" s="2"/>
      <c r="CD2284" s="2"/>
      <c r="CE2284" s="2"/>
    </row>
    <row r="2285" spans="78:83">
      <c r="BZ2285" s="2"/>
      <c r="CA2285" s="2"/>
      <c r="CB2285" s="2"/>
      <c r="CC2285" s="2"/>
      <c r="CD2285" s="2"/>
      <c r="CE2285" s="2"/>
    </row>
    <row r="2286" spans="78:83">
      <c r="BZ2286" s="2"/>
      <c r="CA2286" s="2"/>
      <c r="CB2286" s="2"/>
      <c r="CC2286" s="2"/>
      <c r="CD2286" s="2"/>
      <c r="CE2286" s="2"/>
    </row>
    <row r="2287" spans="78:83">
      <c r="BZ2287" s="2"/>
      <c r="CA2287" s="2"/>
      <c r="CB2287" s="2"/>
      <c r="CC2287" s="2"/>
      <c r="CD2287" s="2"/>
      <c r="CE2287" s="2"/>
    </row>
    <row r="2288" spans="78:83">
      <c r="BZ2288" s="2"/>
      <c r="CA2288" s="2"/>
      <c r="CB2288" s="2"/>
      <c r="CC2288" s="2"/>
      <c r="CD2288" s="2"/>
      <c r="CE2288" s="2"/>
    </row>
    <row r="2289" spans="78:83">
      <c r="BZ2289" s="2"/>
      <c r="CA2289" s="2"/>
      <c r="CB2289" s="2"/>
      <c r="CC2289" s="2"/>
      <c r="CD2289" s="2"/>
      <c r="CE2289" s="2"/>
    </row>
    <row r="2290" spans="78:83">
      <c r="BZ2290" s="2"/>
      <c r="CA2290" s="2"/>
      <c r="CB2290" s="2"/>
      <c r="CC2290" s="2"/>
      <c r="CD2290" s="2"/>
      <c r="CE2290" s="2"/>
    </row>
    <row r="2291" spans="78:83">
      <c r="BZ2291" s="2"/>
      <c r="CA2291" s="2"/>
      <c r="CB2291" s="2"/>
      <c r="CC2291" s="2"/>
      <c r="CD2291" s="2"/>
      <c r="CE2291" s="2"/>
    </row>
    <row r="2292" spans="78:83">
      <c r="BZ2292" s="2"/>
      <c r="CA2292" s="2"/>
      <c r="CB2292" s="2"/>
      <c r="CC2292" s="2"/>
      <c r="CD2292" s="2"/>
      <c r="CE2292" s="2"/>
    </row>
    <row r="2293" spans="78:83">
      <c r="BZ2293" s="2"/>
      <c r="CA2293" s="2"/>
      <c r="CB2293" s="2"/>
      <c r="CC2293" s="2"/>
      <c r="CD2293" s="2"/>
      <c r="CE2293" s="2"/>
    </row>
    <row r="2294" spans="78:83">
      <c r="BZ2294" s="2"/>
      <c r="CA2294" s="2"/>
      <c r="CB2294" s="2"/>
      <c r="CC2294" s="2"/>
      <c r="CD2294" s="2"/>
      <c r="CE2294" s="2"/>
    </row>
    <row r="2295" spans="78:83">
      <c r="BZ2295" s="2"/>
      <c r="CA2295" s="2"/>
      <c r="CB2295" s="2"/>
      <c r="CC2295" s="2"/>
      <c r="CD2295" s="2"/>
      <c r="CE2295" s="2"/>
    </row>
    <row r="2296" spans="78:83">
      <c r="BZ2296" s="2"/>
      <c r="CA2296" s="2"/>
      <c r="CB2296" s="2"/>
      <c r="CC2296" s="2"/>
      <c r="CD2296" s="2"/>
      <c r="CE2296" s="2"/>
    </row>
    <row r="2297" spans="78:83">
      <c r="BZ2297" s="2"/>
      <c r="CA2297" s="2"/>
      <c r="CB2297" s="2"/>
      <c r="CC2297" s="2"/>
      <c r="CD2297" s="2"/>
      <c r="CE2297" s="2"/>
    </row>
    <row r="2298" spans="78:83">
      <c r="BZ2298" s="2"/>
      <c r="CA2298" s="2"/>
      <c r="CB2298" s="2"/>
      <c r="CC2298" s="2"/>
      <c r="CD2298" s="2"/>
      <c r="CE2298" s="2"/>
    </row>
    <row r="2299" spans="78:83">
      <c r="BZ2299" s="2"/>
      <c r="CA2299" s="2"/>
      <c r="CB2299" s="2"/>
      <c r="CC2299" s="2"/>
      <c r="CD2299" s="2"/>
      <c r="CE2299" s="2"/>
    </row>
    <row r="2300" spans="78:83">
      <c r="BZ2300" s="2"/>
      <c r="CA2300" s="2"/>
      <c r="CB2300" s="2"/>
      <c r="CC2300" s="2"/>
      <c r="CD2300" s="2"/>
      <c r="CE2300" s="2"/>
    </row>
    <row r="2301" spans="78:83">
      <c r="BZ2301" s="2"/>
      <c r="CA2301" s="2"/>
      <c r="CB2301" s="2"/>
      <c r="CC2301" s="2"/>
      <c r="CD2301" s="2"/>
      <c r="CE2301" s="2"/>
    </row>
    <row r="2302" spans="78:83">
      <c r="BZ2302" s="2"/>
      <c r="CA2302" s="2"/>
      <c r="CB2302" s="2"/>
      <c r="CC2302" s="2"/>
      <c r="CD2302" s="2"/>
      <c r="CE2302" s="2"/>
    </row>
    <row r="2303" spans="78:83">
      <c r="BZ2303" s="2"/>
      <c r="CA2303" s="2"/>
      <c r="CB2303" s="2"/>
      <c r="CC2303" s="2"/>
      <c r="CD2303" s="2"/>
      <c r="CE2303" s="2"/>
    </row>
    <row r="2304" spans="78:83">
      <c r="BZ2304" s="2"/>
      <c r="CA2304" s="2"/>
      <c r="CB2304" s="2"/>
      <c r="CC2304" s="2"/>
      <c r="CD2304" s="2"/>
      <c r="CE2304" s="2"/>
    </row>
    <row r="2305" spans="78:83">
      <c r="BZ2305" s="2"/>
      <c r="CA2305" s="2"/>
      <c r="CB2305" s="2"/>
      <c r="CC2305" s="2"/>
      <c r="CD2305" s="2"/>
      <c r="CE2305" s="2"/>
    </row>
    <row r="2306" spans="78:83">
      <c r="BZ2306" s="2"/>
      <c r="CA2306" s="2"/>
      <c r="CB2306" s="2"/>
      <c r="CC2306" s="2"/>
      <c r="CD2306" s="2"/>
      <c r="CE2306" s="2"/>
    </row>
    <row r="2307" spans="78:83">
      <c r="BZ2307" s="2"/>
      <c r="CA2307" s="2"/>
      <c r="CB2307" s="2"/>
      <c r="CC2307" s="2"/>
      <c r="CD2307" s="2"/>
      <c r="CE2307" s="2"/>
    </row>
    <row r="2308" spans="78:83">
      <c r="BZ2308" s="2"/>
      <c r="CA2308" s="2"/>
      <c r="CB2308" s="2"/>
      <c r="CC2308" s="2"/>
      <c r="CD2308" s="2"/>
      <c r="CE2308" s="2"/>
    </row>
    <row r="2309" spans="78:83">
      <c r="BZ2309" s="2"/>
      <c r="CA2309" s="2"/>
      <c r="CB2309" s="2"/>
      <c r="CC2309" s="2"/>
      <c r="CD2309" s="2"/>
      <c r="CE2309" s="2"/>
    </row>
    <row r="2310" spans="78:83">
      <c r="BZ2310" s="2"/>
      <c r="CA2310" s="2"/>
      <c r="CB2310" s="2"/>
      <c r="CC2310" s="2"/>
      <c r="CD2310" s="2"/>
      <c r="CE2310" s="2"/>
    </row>
    <row r="2311" spans="78:83">
      <c r="BZ2311" s="2"/>
      <c r="CA2311" s="2"/>
      <c r="CB2311" s="2"/>
      <c r="CC2311" s="2"/>
      <c r="CD2311" s="2"/>
      <c r="CE2311" s="2"/>
    </row>
    <row r="2312" spans="78:83">
      <c r="BZ2312" s="2"/>
      <c r="CA2312" s="2"/>
      <c r="CB2312" s="2"/>
      <c r="CC2312" s="2"/>
      <c r="CD2312" s="2"/>
      <c r="CE2312" s="2"/>
    </row>
    <row r="2313" spans="78:83">
      <c r="BZ2313" s="2"/>
      <c r="CA2313" s="2"/>
      <c r="CB2313" s="2"/>
      <c r="CC2313" s="2"/>
      <c r="CD2313" s="2"/>
      <c r="CE2313" s="2"/>
    </row>
    <row r="2314" spans="78:83">
      <c r="BZ2314" s="2"/>
      <c r="CA2314" s="2"/>
      <c r="CB2314" s="2"/>
      <c r="CC2314" s="2"/>
      <c r="CD2314" s="2"/>
      <c r="CE2314" s="2"/>
    </row>
    <row r="2315" spans="78:83">
      <c r="BZ2315" s="2"/>
      <c r="CA2315" s="2"/>
      <c r="CB2315" s="2"/>
      <c r="CC2315" s="2"/>
      <c r="CD2315" s="2"/>
      <c r="CE2315" s="2"/>
    </row>
    <row r="2316" spans="78:83">
      <c r="BZ2316" s="2"/>
      <c r="CA2316" s="2"/>
      <c r="CB2316" s="2"/>
      <c r="CC2316" s="2"/>
      <c r="CD2316" s="2"/>
      <c r="CE2316" s="2"/>
    </row>
    <row r="2317" spans="78:83">
      <c r="BZ2317" s="2"/>
      <c r="CA2317" s="2"/>
      <c r="CB2317" s="2"/>
      <c r="CC2317" s="2"/>
      <c r="CD2317" s="2"/>
      <c r="CE2317" s="2"/>
    </row>
    <row r="2318" spans="78:83">
      <c r="BZ2318" s="2"/>
      <c r="CA2318" s="2"/>
      <c r="CB2318" s="2"/>
      <c r="CC2318" s="2"/>
      <c r="CD2318" s="2"/>
      <c r="CE2318" s="2"/>
    </row>
    <row r="2319" spans="78:83">
      <c r="BZ2319" s="2"/>
      <c r="CA2319" s="2"/>
      <c r="CB2319" s="2"/>
      <c r="CC2319" s="2"/>
      <c r="CD2319" s="2"/>
      <c r="CE2319" s="2"/>
    </row>
    <row r="2320" spans="78:83">
      <c r="BZ2320" s="2"/>
      <c r="CA2320" s="2"/>
      <c r="CB2320" s="2"/>
      <c r="CC2320" s="2"/>
      <c r="CD2320" s="2"/>
      <c r="CE2320" s="2"/>
    </row>
    <row r="2321" spans="78:83">
      <c r="BZ2321" s="2"/>
      <c r="CA2321" s="2"/>
      <c r="CB2321" s="2"/>
      <c r="CC2321" s="2"/>
      <c r="CD2321" s="2"/>
      <c r="CE2321" s="2"/>
    </row>
    <row r="2322" spans="78:83">
      <c r="BZ2322" s="2"/>
      <c r="CA2322" s="2"/>
      <c r="CB2322" s="2"/>
      <c r="CC2322" s="2"/>
      <c r="CD2322" s="2"/>
      <c r="CE2322" s="2"/>
    </row>
    <row r="2323" spans="78:83">
      <c r="BZ2323" s="2"/>
      <c r="CA2323" s="2"/>
      <c r="CB2323" s="2"/>
      <c r="CC2323" s="2"/>
      <c r="CD2323" s="2"/>
      <c r="CE2323" s="2"/>
    </row>
    <row r="2324" spans="78:83">
      <c r="BZ2324" s="2"/>
      <c r="CA2324" s="2"/>
      <c r="CB2324" s="2"/>
      <c r="CC2324" s="2"/>
      <c r="CD2324" s="2"/>
      <c r="CE2324" s="2"/>
    </row>
    <row r="2325" spans="78:83">
      <c r="BZ2325" s="2"/>
      <c r="CA2325" s="2"/>
      <c r="CB2325" s="2"/>
      <c r="CC2325" s="2"/>
      <c r="CD2325" s="2"/>
      <c r="CE2325" s="2"/>
    </row>
    <row r="2326" spans="78:83">
      <c r="BZ2326" s="2"/>
      <c r="CA2326" s="2"/>
      <c r="CB2326" s="2"/>
      <c r="CC2326" s="2"/>
      <c r="CD2326" s="2"/>
      <c r="CE2326" s="2"/>
    </row>
    <row r="2327" spans="78:83">
      <c r="BZ2327" s="2"/>
      <c r="CA2327" s="2"/>
      <c r="CB2327" s="2"/>
      <c r="CC2327" s="2"/>
      <c r="CD2327" s="2"/>
      <c r="CE2327" s="2"/>
    </row>
    <row r="2328" spans="78:83">
      <c r="BZ2328" s="2"/>
      <c r="CA2328" s="2"/>
      <c r="CB2328" s="2"/>
      <c r="CC2328" s="2"/>
      <c r="CD2328" s="2"/>
      <c r="CE2328" s="2"/>
    </row>
    <row r="2329" spans="78:83">
      <c r="BZ2329" s="2"/>
      <c r="CA2329" s="2"/>
      <c r="CB2329" s="2"/>
      <c r="CC2329" s="2"/>
      <c r="CD2329" s="2"/>
      <c r="CE2329" s="2"/>
    </row>
    <row r="2330" spans="78:83">
      <c r="BZ2330" s="2"/>
      <c r="CA2330" s="2"/>
      <c r="CB2330" s="2"/>
      <c r="CC2330" s="2"/>
      <c r="CD2330" s="2"/>
      <c r="CE2330" s="2"/>
    </row>
    <row r="2331" spans="78:83">
      <c r="BZ2331" s="2"/>
      <c r="CA2331" s="2"/>
      <c r="CB2331" s="2"/>
      <c r="CC2331" s="2"/>
      <c r="CD2331" s="2"/>
      <c r="CE2331" s="2"/>
    </row>
    <row r="2332" spans="78:83">
      <c r="BZ2332" s="2"/>
      <c r="CA2332" s="2"/>
      <c r="CB2332" s="2"/>
      <c r="CC2332" s="2"/>
      <c r="CD2332" s="2"/>
      <c r="CE2332" s="2"/>
    </row>
    <row r="2333" spans="78:83">
      <c r="BZ2333" s="2"/>
      <c r="CA2333" s="2"/>
      <c r="CB2333" s="2"/>
      <c r="CC2333" s="2"/>
      <c r="CD2333" s="2"/>
      <c r="CE2333" s="2"/>
    </row>
    <row r="2334" spans="78:83">
      <c r="BZ2334" s="2"/>
      <c r="CA2334" s="2"/>
      <c r="CB2334" s="2"/>
      <c r="CC2334" s="2"/>
      <c r="CD2334" s="2"/>
      <c r="CE2334" s="2"/>
    </row>
    <row r="2335" spans="78:83">
      <c r="BZ2335" s="2"/>
      <c r="CA2335" s="2"/>
      <c r="CB2335" s="2"/>
      <c r="CC2335" s="2"/>
      <c r="CD2335" s="2"/>
      <c r="CE2335" s="2"/>
    </row>
    <row r="2336" spans="78:83">
      <c r="BZ2336" s="2"/>
      <c r="CA2336" s="2"/>
      <c r="CB2336" s="2"/>
      <c r="CC2336" s="2"/>
      <c r="CD2336" s="2"/>
      <c r="CE2336" s="2"/>
    </row>
    <row r="2337" spans="78:83">
      <c r="BZ2337" s="2"/>
      <c r="CA2337" s="2"/>
      <c r="CB2337" s="2"/>
      <c r="CC2337" s="2"/>
      <c r="CD2337" s="2"/>
      <c r="CE2337" s="2"/>
    </row>
    <row r="2338" spans="78:83">
      <c r="BZ2338" s="2"/>
      <c r="CA2338" s="2"/>
      <c r="CB2338" s="2"/>
      <c r="CC2338" s="2"/>
      <c r="CD2338" s="2"/>
      <c r="CE2338" s="2"/>
    </row>
    <row r="2339" spans="78:83">
      <c r="BZ2339" s="2"/>
      <c r="CA2339" s="2"/>
      <c r="CB2339" s="2"/>
      <c r="CC2339" s="2"/>
      <c r="CD2339" s="2"/>
      <c r="CE2339" s="2"/>
    </row>
    <row r="2340" spans="78:83">
      <c r="BZ2340" s="2"/>
      <c r="CA2340" s="2"/>
      <c r="CB2340" s="2"/>
      <c r="CC2340" s="2"/>
      <c r="CD2340" s="2"/>
      <c r="CE2340" s="2"/>
    </row>
    <row r="2341" spans="78:83">
      <c r="BZ2341" s="2"/>
      <c r="CA2341" s="2"/>
      <c r="CB2341" s="2"/>
      <c r="CC2341" s="2"/>
      <c r="CD2341" s="2"/>
      <c r="CE2341" s="2"/>
    </row>
    <row r="2342" spans="78:83">
      <c r="BZ2342" s="2"/>
      <c r="CA2342" s="2"/>
      <c r="CB2342" s="2"/>
      <c r="CC2342" s="2"/>
      <c r="CD2342" s="2"/>
      <c r="CE2342" s="2"/>
    </row>
    <row r="2343" spans="78:83">
      <c r="BZ2343" s="2"/>
      <c r="CA2343" s="2"/>
      <c r="CB2343" s="2"/>
      <c r="CC2343" s="2"/>
      <c r="CD2343" s="2"/>
      <c r="CE2343" s="2"/>
    </row>
    <row r="2344" spans="78:83">
      <c r="BZ2344" s="2"/>
      <c r="CA2344" s="2"/>
      <c r="CB2344" s="2"/>
      <c r="CC2344" s="2"/>
      <c r="CD2344" s="2"/>
      <c r="CE2344" s="2"/>
    </row>
    <row r="2345" spans="78:83">
      <c r="BZ2345" s="2"/>
      <c r="CA2345" s="2"/>
      <c r="CB2345" s="2"/>
      <c r="CC2345" s="2"/>
      <c r="CD2345" s="2"/>
      <c r="CE2345" s="2"/>
    </row>
    <row r="2346" spans="78:83">
      <c r="BZ2346" s="2"/>
      <c r="CA2346" s="2"/>
      <c r="CB2346" s="2"/>
      <c r="CC2346" s="2"/>
      <c r="CD2346" s="2"/>
      <c r="CE2346" s="2"/>
    </row>
    <row r="2347" spans="78:83">
      <c r="BZ2347" s="2"/>
      <c r="CA2347" s="2"/>
      <c r="CB2347" s="2"/>
      <c r="CC2347" s="2"/>
      <c r="CD2347" s="2"/>
      <c r="CE2347" s="2"/>
    </row>
    <row r="2348" spans="78:83">
      <c r="BZ2348" s="2"/>
      <c r="CA2348" s="2"/>
      <c r="CB2348" s="2"/>
      <c r="CC2348" s="2"/>
      <c r="CD2348" s="2"/>
      <c r="CE2348" s="2"/>
    </row>
    <row r="2349" spans="78:83">
      <c r="BZ2349" s="2"/>
      <c r="CA2349" s="2"/>
      <c r="CB2349" s="2"/>
      <c r="CC2349" s="2"/>
      <c r="CD2349" s="2"/>
      <c r="CE2349" s="2"/>
    </row>
    <row r="2350" spans="78:83">
      <c r="BZ2350" s="2"/>
      <c r="CA2350" s="2"/>
      <c r="CB2350" s="2"/>
      <c r="CC2350" s="2"/>
      <c r="CD2350" s="2"/>
      <c r="CE2350" s="2"/>
    </row>
    <row r="2351" spans="78:83">
      <c r="BZ2351" s="2"/>
      <c r="CA2351" s="2"/>
      <c r="CB2351" s="2"/>
      <c r="CC2351" s="2"/>
      <c r="CD2351" s="2"/>
      <c r="CE2351" s="2"/>
    </row>
    <row r="2352" spans="78:83">
      <c r="BZ2352" s="2"/>
      <c r="CA2352" s="2"/>
      <c r="CB2352" s="2"/>
      <c r="CC2352" s="2"/>
      <c r="CD2352" s="2"/>
      <c r="CE2352" s="2"/>
    </row>
    <row r="2353" spans="78:83">
      <c r="BZ2353" s="2"/>
      <c r="CA2353" s="2"/>
      <c r="CB2353" s="2"/>
      <c r="CC2353" s="2"/>
      <c r="CD2353" s="2"/>
      <c r="CE2353" s="2"/>
    </row>
    <row r="2354" spans="78:83">
      <c r="BZ2354" s="2"/>
      <c r="CA2354" s="2"/>
      <c r="CB2354" s="2"/>
      <c r="CC2354" s="2"/>
      <c r="CD2354" s="2"/>
      <c r="CE2354" s="2"/>
    </row>
    <row r="2355" spans="78:83">
      <c r="BZ2355" s="2"/>
      <c r="CA2355" s="2"/>
      <c r="CB2355" s="2"/>
      <c r="CC2355" s="2"/>
      <c r="CD2355" s="2"/>
      <c r="CE2355" s="2"/>
    </row>
    <row r="2356" spans="78:83">
      <c r="BZ2356" s="2"/>
      <c r="CA2356" s="2"/>
      <c r="CB2356" s="2"/>
      <c r="CC2356" s="2"/>
      <c r="CD2356" s="2"/>
      <c r="CE2356" s="2"/>
    </row>
    <row r="2357" spans="78:83">
      <c r="BZ2357" s="2"/>
      <c r="CA2357" s="2"/>
      <c r="CB2357" s="2"/>
      <c r="CC2357" s="2"/>
      <c r="CD2357" s="2"/>
      <c r="CE2357" s="2"/>
    </row>
    <row r="2358" spans="78:83">
      <c r="BZ2358" s="2"/>
      <c r="CA2358" s="2"/>
      <c r="CB2358" s="2"/>
      <c r="CC2358" s="2"/>
      <c r="CD2358" s="2"/>
      <c r="CE2358" s="2"/>
    </row>
    <row r="2359" spans="78:83">
      <c r="BZ2359" s="2"/>
      <c r="CA2359" s="2"/>
      <c r="CB2359" s="2"/>
      <c r="CC2359" s="2"/>
      <c r="CD2359" s="2"/>
      <c r="CE2359" s="2"/>
    </row>
  </sheetData>
  <sheetProtection algorithmName="SHA-512" hashValue="TWG33zfTECJjHR8weNPqer2XrSFRpYEnKx2rXNud4XtlzRAcj/Ear+6c/UwpBwX8PV7HcAnxlSETTD2LMTwHFw==" saltValue="xJGIn0ixLS8rPBxi+7e0AQ==" spinCount="100000" sheet="1" objects="1" scenarios="1"/>
  <sortState xmlns:xlrd2="http://schemas.microsoft.com/office/spreadsheetml/2017/richdata2" ref="A2:DA54">
    <sortCondition ref="B2:B5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H1"/>
  <sheetViews>
    <sheetView workbookViewId="0">
      <selection activeCell="A2" sqref="A2:H75"/>
    </sheetView>
  </sheetViews>
  <sheetFormatPr baseColWidth="10" defaultRowHeight="12.75"/>
  <cols>
    <col min="1" max="1" width="35.42578125" bestFit="1" customWidth="1"/>
  </cols>
  <sheetData>
    <row r="1" spans="1:8">
      <c r="A1" t="s">
        <v>309</v>
      </c>
      <c r="B1" t="s">
        <v>310</v>
      </c>
      <c r="C1" t="s">
        <v>313</v>
      </c>
      <c r="D1" t="s">
        <v>315</v>
      </c>
      <c r="E1" t="s">
        <v>314</v>
      </c>
      <c r="F1" t="s">
        <v>312</v>
      </c>
      <c r="G1" t="s">
        <v>311</v>
      </c>
      <c r="H1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Fiche clg</vt:lpstr>
      <vt:lpstr>Base_clg</vt:lpstr>
      <vt:lpstr>Extract_R_xx_xx_26</vt:lpstr>
      <vt:lpstr>'Fiche clg'!Print_Area</vt:lpstr>
      <vt:lpstr>'Fiche clg'!Zone_d_impression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iioet_lrossignol</dc:creator>
  <cp:lastModifiedBy>Michel MAES</cp:lastModifiedBy>
  <cp:lastPrinted>2026-03-31T23:55:51Z</cp:lastPrinted>
  <dcterms:created xsi:type="dcterms:W3CDTF">2009-10-09T10:01:11Z</dcterms:created>
  <dcterms:modified xsi:type="dcterms:W3CDTF">2026-06-22T03:07:04Z</dcterms:modified>
</cp:coreProperties>
</file>